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5132" windowHeight="8136" activeTab="1"/>
  </bookViews>
  <sheets>
    <sheet name="ienemumi-izdevumi" sheetId="1" r:id="rId1"/>
    <sheet name="Pārvalde" sheetId="2" r:id="rId2"/>
    <sheet name="Policija" sheetId="3" r:id="rId3"/>
    <sheet name="Celu uzturesana" sheetId="4" r:id="rId4"/>
    <sheet name="Tautsaimniecība" sheetId="5" r:id="rId5"/>
    <sheet name="Veselība" sheetId="6" r:id="rId6"/>
    <sheet name="Kultūra" sheetId="7" r:id="rId7"/>
    <sheet name="Skolas" sheetId="8" r:id="rId8"/>
    <sheet name="Soci." sheetId="9" r:id="rId9"/>
    <sheet name="Kopsavilkums" sheetId="10" r:id="rId10"/>
    <sheet name="specialais" sheetId="11" r:id="rId11"/>
    <sheet name="ziedojumi" sheetId="12" r:id="rId12"/>
  </sheets>
  <definedNames>
    <definedName name="_xlnm.Print_Area" localSheetId="0">'ienemumi-izdevumi'!$A$1:$G$287</definedName>
    <definedName name="_xlnm.Print_Area" localSheetId="9">'Kopsavilkums'!$A$1:$T$26</definedName>
    <definedName name="_xlnm.Print_Area" localSheetId="6">'Kultūra'!$A$1:$V$16</definedName>
    <definedName name="_xlnm.Print_Area" localSheetId="1">'Pārvalde'!$A$1:$T$21</definedName>
    <definedName name="_xlnm.Print_Area" localSheetId="8">'Soci.'!$A$1:$P$25</definedName>
    <definedName name="_xlnm.Print_Area" localSheetId="4">'Tautsaimniecība'!$A$1:$N$16</definedName>
  </definedNames>
  <calcPr fullCalcOnLoad="1"/>
</workbook>
</file>

<file path=xl/sharedStrings.xml><?xml version="1.0" encoding="utf-8"?>
<sst xmlns="http://schemas.openxmlformats.org/spreadsheetml/2006/main" count="837" uniqueCount="411">
  <si>
    <t>Izdevumu nosaukums</t>
  </si>
  <si>
    <t>Pārvalde</t>
  </si>
  <si>
    <t>Maksājumi PFIF</t>
  </si>
  <si>
    <t>Deputāti, komisiju darbs</t>
  </si>
  <si>
    <t>KOPĀ</t>
  </si>
  <si>
    <t>Atalgojums</t>
  </si>
  <si>
    <t>Komandējumi un dienesta braucieni</t>
  </si>
  <si>
    <t>Pakalpojumi</t>
  </si>
  <si>
    <t>Izdevumi periodikas iegādei</t>
  </si>
  <si>
    <t>Budžeta iestāžu nodokļu maksājumi</t>
  </si>
  <si>
    <t>Nemateriālie ieguldījumi</t>
  </si>
  <si>
    <t>Pamatlīdzekļi</t>
  </si>
  <si>
    <t>Pašvaldības budžeta dotācija PFIF</t>
  </si>
  <si>
    <t>Pavisam</t>
  </si>
  <si>
    <t>Pašvaldības policija</t>
  </si>
  <si>
    <t>Kredīta pamatsummas atmaksa</t>
  </si>
  <si>
    <t>Kapu apsaimniekošana</t>
  </si>
  <si>
    <t>Ķekavas ambulance</t>
  </si>
  <si>
    <t>Līdzekļi neparedzētiem gadījumiem</t>
  </si>
  <si>
    <t>Sporta aģentūra</t>
  </si>
  <si>
    <t>Pārējā kultūra un sports</t>
  </si>
  <si>
    <t>Ķekavas vidusskola</t>
  </si>
  <si>
    <t>Pļavniekkalna sākumskola</t>
  </si>
  <si>
    <t>PII "Ieviņa"</t>
  </si>
  <si>
    <t>PII "Zvaigznīte"</t>
  </si>
  <si>
    <t>Ķekavas mākslas skola</t>
  </si>
  <si>
    <t>Ķekavas mūzikas skola</t>
  </si>
  <si>
    <t>Baložu vidusskola</t>
  </si>
  <si>
    <t>PII "Avotiņš"</t>
  </si>
  <si>
    <t>Daugmales pamatskola</t>
  </si>
  <si>
    <t>Sociālā palīdzība iedzīvotājiem</t>
  </si>
  <si>
    <t>Sociālais dienests</t>
  </si>
  <si>
    <t>Sociālās aprūpes centrs</t>
  </si>
  <si>
    <t>Bāriņtiesa</t>
  </si>
  <si>
    <t>Pabalsti ēdināšanai naudā</t>
  </si>
  <si>
    <t>GMI pabalsti</t>
  </si>
  <si>
    <t>Dzīvokļa pabalsti</t>
  </si>
  <si>
    <t>Budžeta dotācija biedrībām</t>
  </si>
  <si>
    <t>01.000 Vispārējie valdības dienesti</t>
  </si>
  <si>
    <t>03.000 Sabiedriskā kārtība un drošība</t>
  </si>
  <si>
    <t>07.000 Veselība</t>
  </si>
  <si>
    <t>08.000 Atpūta, kultūra un reliģija</t>
  </si>
  <si>
    <t>09.000 Izglītība</t>
  </si>
  <si>
    <t>10.000 Sociālā aizsardzība</t>
  </si>
  <si>
    <t>Klasifik. kods</t>
  </si>
  <si>
    <t>Pārējie pabalsti</t>
  </si>
  <si>
    <t>Komand.un dienesta braucieni</t>
  </si>
  <si>
    <t>Valsts soc.apdrošin.oblig. iemaks</t>
  </si>
  <si>
    <t>Valsts soc.apdrošin.oblig.iemaksas</t>
  </si>
  <si>
    <t>Valsts soc.apdrošin.obligātās iemaksas</t>
  </si>
  <si>
    <t>Budžeta aizņēmumu % maksājumi</t>
  </si>
  <si>
    <t>Valsts soc.apdrošin.oblig. iemaksas</t>
  </si>
  <si>
    <t>Uzturēš.izdev.transf.citām pašvald.</t>
  </si>
  <si>
    <t>Pabalsti bāreņiem un audžuģim.</t>
  </si>
  <si>
    <t>Pārējā soc.palīdzība iedzīvotājiem</t>
  </si>
  <si>
    <t>Komandējumi un dienesta brauc.</t>
  </si>
  <si>
    <t>Budžeta iestāžu nodokļu maksāj.</t>
  </si>
  <si>
    <t>Valsts soc.apdroš.oblig.iemaks.</t>
  </si>
  <si>
    <t>Valsts soc.apdrošin.oblig.iemaks.</t>
  </si>
  <si>
    <t>Budžeta iestāžu nodokļu maks.</t>
  </si>
  <si>
    <t>Pārējā sociālā palīdzība iedzīv.</t>
  </si>
  <si>
    <t>Izglītības iestāžu ēku uzturēšana</t>
  </si>
  <si>
    <t>Mērķdotācija bezdarbniekiem</t>
  </si>
  <si>
    <t>Stipendijas berzdarbniekiem</t>
  </si>
  <si>
    <t>Stipendijas bezdarbniekiem</t>
  </si>
  <si>
    <t>PII "Bitīte"</t>
  </si>
  <si>
    <t>Skolēnu pārvadājumi</t>
  </si>
  <si>
    <t>Dabas resursu nodoklis</t>
  </si>
  <si>
    <t>Pārējo projektu finansējums</t>
  </si>
  <si>
    <t>23.4.1.0.</t>
  </si>
  <si>
    <t>23.5.1.0.</t>
  </si>
  <si>
    <t>Izglītības norēķini</t>
  </si>
  <si>
    <t>Transferti izglīt.funkciju nodrošināš.</t>
  </si>
  <si>
    <t>Autoceļu fonds</t>
  </si>
  <si>
    <t>Ielu apgaismojuma nodrošināšana</t>
  </si>
  <si>
    <t>Sarptautiskā sadraudzība</t>
  </si>
  <si>
    <t xml:space="preserve">Sporta skola </t>
  </si>
  <si>
    <t xml:space="preserve"> </t>
  </si>
  <si>
    <t>Subsīdijas un dotācijas</t>
  </si>
  <si>
    <t>IEŅĒMUMI</t>
  </si>
  <si>
    <t>Saņemtie ziedojumi no jurid. pers.</t>
  </si>
  <si>
    <t>Saņemtie ziedojumi no fizisk. pers.</t>
  </si>
  <si>
    <t>Statūtkap.palielin.SIA "Ķekavas nami"</t>
  </si>
  <si>
    <t>Zaudējumi no valūtas kursa svārst.</t>
  </si>
  <si>
    <t>Pamatkap/palielināš.pašvald.SIA</t>
  </si>
  <si>
    <t>Jaunatnes iniciatīvu centrs</t>
  </si>
  <si>
    <t>Atmaksa par ES projektiem</t>
  </si>
  <si>
    <t>Pabalsti ārkārtas situācijās</t>
  </si>
  <si>
    <t>Sociālās tehabilitācijas pakalpojumi</t>
  </si>
  <si>
    <t>Pabalsti veselības aprūpei naudā</t>
  </si>
  <si>
    <t>Statūtkap.palielin.SIA "Baložu komun.saimn."</t>
  </si>
  <si>
    <t>Komandējumi</t>
  </si>
  <si>
    <t>Uzturēšanas izdevumu transferti</t>
  </si>
  <si>
    <t>Ķekavas kultūras centrs</t>
  </si>
  <si>
    <t>Baložu kultūras centrs</t>
  </si>
  <si>
    <t>Daugmales kultūras centrs</t>
  </si>
  <si>
    <t>Atlikums uz  gada sākumu</t>
  </si>
  <si>
    <t xml:space="preserve">                                                                                       01.000 VISPĀRĒJIE VALDĪBAS DIENESTI                                                                          Pielikums Nr.5</t>
  </si>
  <si>
    <t>Iekšējā parāda procentu nomaksa</t>
  </si>
  <si>
    <t>Budžeta iestāžu procentu maksājumi</t>
  </si>
  <si>
    <t>Ielu un ceļu apsaimniekoša un remonts</t>
  </si>
  <si>
    <t>Ceļu investīciju projekti</t>
  </si>
  <si>
    <t>Pašvaldības īpašumu apsaimniekošana</t>
  </si>
  <si>
    <t>Pašvaldības teritoriju apsaimniekošana</t>
  </si>
  <si>
    <t>Tūrisma koordinācijas centrs</t>
  </si>
  <si>
    <t>Izdevums "Ķekavas novads"</t>
  </si>
  <si>
    <t>Izglītības vadība un metodiskais darbs</t>
  </si>
  <si>
    <t>Brīvpusdienu apmaksa (mērķdotācija)</t>
  </si>
  <si>
    <t>Dotāc.biedrībām un nodibinājumiem</t>
  </si>
  <si>
    <t>Aukļu pakalpojumu apmaksa</t>
  </si>
  <si>
    <t>Dotācija komersantiem</t>
  </si>
  <si>
    <t>04.000 Ekonomiskā darbība</t>
  </si>
  <si>
    <t>06.000 Teritoriju, mājokļu apsaimniekošana</t>
  </si>
  <si>
    <t>Stipendijas skolēniem</t>
  </si>
  <si>
    <t>Dzīvokļa pabalsti, pašvald.budž.maksājumi</t>
  </si>
  <si>
    <t>Pašvaldība</t>
  </si>
  <si>
    <t>Daugmales skola</t>
  </si>
  <si>
    <t>19.3.0.0.</t>
  </si>
  <si>
    <t>Transferti no padotības iestādes</t>
  </si>
  <si>
    <t>PAMATBUDŽETS - IEŅĒMUMI</t>
  </si>
  <si>
    <t>Kods</t>
  </si>
  <si>
    <t>Nosaukums</t>
  </si>
  <si>
    <t>1.1.1.2.</t>
  </si>
  <si>
    <t>Iedzīvotāju ienākuma nodoklis par tekošo gadu</t>
  </si>
  <si>
    <t>1.1.1.1.</t>
  </si>
  <si>
    <t>1.1.0.0.</t>
  </si>
  <si>
    <t xml:space="preserve">KOPĀ </t>
  </si>
  <si>
    <t>4.1.1.1.</t>
  </si>
  <si>
    <t>Nekustamā īpašuma nodoklis par zemi tekošā gada maksājumi</t>
  </si>
  <si>
    <t>4.1.1.2.</t>
  </si>
  <si>
    <t>Nekustamā īpašuma nodoklis par zemi iepr.gadu maks.</t>
  </si>
  <si>
    <t>4.1.1.0.</t>
  </si>
  <si>
    <t>4.1.2.1.</t>
  </si>
  <si>
    <t>Nekustāmā īpašuma nodoklis par ēkām un būvēm tekošā gada maksājumi</t>
  </si>
  <si>
    <t>4.1.2.2.</t>
  </si>
  <si>
    <t>Nekustāmā īpašuma nodoklis par ēkām un būvēm iepr.gadu maks.</t>
  </si>
  <si>
    <t>4..12.0.</t>
  </si>
  <si>
    <t>4.1.3.1.</t>
  </si>
  <si>
    <t>Nekustāmā īpašuma nodoklis par mājokļiem tekošā gada maksājumi</t>
  </si>
  <si>
    <t>4.1.3.2.</t>
  </si>
  <si>
    <t>Nekustāmā īpašuma nodoklis par mājokļiem iepr.gadu maks.</t>
  </si>
  <si>
    <t>4.1.3.0.</t>
  </si>
  <si>
    <t xml:space="preserve">KOPĀ  </t>
  </si>
  <si>
    <t>5.4.1.0.</t>
  </si>
  <si>
    <t>Azartspēļu nodoklis</t>
  </si>
  <si>
    <t>5.4.0.0.</t>
  </si>
  <si>
    <t>8.3.9.0.</t>
  </si>
  <si>
    <t>Pārējie ieņēmumi no dividendēm</t>
  </si>
  <si>
    <t>8.6.2.2.</t>
  </si>
  <si>
    <t>8.0.0.0.</t>
  </si>
  <si>
    <t>9.4.2.0.</t>
  </si>
  <si>
    <t>Valsts nodevas bāriņtiesas iekasētās</t>
  </si>
  <si>
    <t>9.4.3.0.</t>
  </si>
  <si>
    <t>Valsts nodeva par uzvārda, vārda un tautības ieraksta maiņu</t>
  </si>
  <si>
    <t>9.4.5.0.</t>
  </si>
  <si>
    <t>Valsts nodeva  par civilstāvokļa  aktu reģistrēšanu</t>
  </si>
  <si>
    <t>9.4.9.0.</t>
  </si>
  <si>
    <t>Pārējās valsts nodevas</t>
  </si>
  <si>
    <t>9.4.0.0.</t>
  </si>
  <si>
    <t>9.5.1.2.</t>
  </si>
  <si>
    <t>PN par izklaidējoša rakstura pasākumu rīkošanu</t>
  </si>
  <si>
    <t>9.5.1.4.</t>
  </si>
  <si>
    <t>PN par tirdzniecību publiskās vietās</t>
  </si>
  <si>
    <t>9.5.1.5.</t>
  </si>
  <si>
    <t xml:space="preserve">PN par dzīvnieku turēšanu </t>
  </si>
  <si>
    <t>9.5.1.7.</t>
  </si>
  <si>
    <t xml:space="preserve">PN par reklāmas afišu un sludinājumu izvietošanu </t>
  </si>
  <si>
    <t>9.5.2.1.</t>
  </si>
  <si>
    <t>PN par būvatļaujas saņemšanu</t>
  </si>
  <si>
    <t>9.5.2.9.</t>
  </si>
  <si>
    <t>Pārējās nodevas, ko uzliek pašvaldības</t>
  </si>
  <si>
    <t>9.5.0.0.</t>
  </si>
  <si>
    <t>10.1.4.0.</t>
  </si>
  <si>
    <t>Naudas sodi, ko uzliek pašvaldības</t>
  </si>
  <si>
    <t>10.1.0.0.</t>
  </si>
  <si>
    <t>12.3.9.9.</t>
  </si>
  <si>
    <t>Pārējie dažādi nenodokļu ienēmumi</t>
  </si>
  <si>
    <t>12.0.0.0.</t>
  </si>
  <si>
    <t>13.1.0.0.</t>
  </si>
  <si>
    <t>Ieņēmumi no ēku un būvju pārdošanas</t>
  </si>
  <si>
    <t>13.2.1.0.</t>
  </si>
  <si>
    <t>Ieņēmumi no zemes īpašuma pārdošanas</t>
  </si>
  <si>
    <t>13.4.0.0.</t>
  </si>
  <si>
    <t>Ieņēmumi no pašvaldības kustāmā īpašuma un mantas realizācijas</t>
  </si>
  <si>
    <t>13.0.0.0.</t>
  </si>
  <si>
    <t>18.6.2.0.</t>
  </si>
  <si>
    <t>Pašvald.budžetā saņemtā valsts budžeta dotācija(brīvpusdienas)</t>
  </si>
  <si>
    <t>18.6.2.0</t>
  </si>
  <si>
    <t xml:space="preserve">Skolu biblioteku grāmatu iegāde, tautas kolektīvi </t>
  </si>
  <si>
    <t>Pārējās mērķdotācijas pašvaldībām no valsts budžeta(pedagogu algas)</t>
  </si>
  <si>
    <t>18.6.3.0.</t>
  </si>
  <si>
    <t>18.0.0.0.</t>
  </si>
  <si>
    <t>19.2.1.0.</t>
  </si>
  <si>
    <t>Ieņēmumi izglītības funkciju nodrošināšanai</t>
  </si>
  <si>
    <t>Reģionālās policijas ieņēmumi</t>
  </si>
  <si>
    <t>19.0.0.0.</t>
  </si>
  <si>
    <t>21.3.4.0.</t>
  </si>
  <si>
    <t>Procentu ieņēmumi no pašu ieguldījumiem</t>
  </si>
  <si>
    <t>21.3.5.2.</t>
  </si>
  <si>
    <t>Ieņēmumi no vecāku maksām</t>
  </si>
  <si>
    <t>21.3.5.9.</t>
  </si>
  <si>
    <t>Pārējie ieņēmumi par izglītības pakalpojumiem</t>
  </si>
  <si>
    <t>21.3.7.9.</t>
  </si>
  <si>
    <t>Ieņēmumi par pārējo dokumentu izsn.un pārējiem kanc.pakalpoj.</t>
  </si>
  <si>
    <t>21.3.8.1.</t>
  </si>
  <si>
    <t>Ieņēmumi par telpu nomu</t>
  </si>
  <si>
    <t>21.3.8.4.</t>
  </si>
  <si>
    <t>Ieņēmumi par zemes nomu</t>
  </si>
  <si>
    <t>21.3.8.9.</t>
  </si>
  <si>
    <t>Pārējie ieņēmumi par nomu un īri</t>
  </si>
  <si>
    <t>21.3.9.1.</t>
  </si>
  <si>
    <t>Maksa par personu uzturēšanos sociālās aprūpes iestādēs</t>
  </si>
  <si>
    <t>21.3.9.2.</t>
  </si>
  <si>
    <t>Ieņēmumi no pacientu iemaksām</t>
  </si>
  <si>
    <t>21.3.9.3.</t>
  </si>
  <si>
    <t>Ieņēmumi par biļešu realizāciju</t>
  </si>
  <si>
    <t>21.3.9.5.</t>
  </si>
  <si>
    <t>Ieņēmumi no projektu realizācijas</t>
  </si>
  <si>
    <t>21.3.9.9.</t>
  </si>
  <si>
    <t>Citi ieņēmumi un maksas pakalpojumi</t>
  </si>
  <si>
    <t>21.4.2.9.</t>
  </si>
  <si>
    <t>Pārējie īpašiem mērķiem noteiktie ieņēmumi</t>
  </si>
  <si>
    <t>21.4.9.9.</t>
  </si>
  <si>
    <t>Pārējie iepriekš neklasificētie ieņēmumi</t>
  </si>
  <si>
    <t>21.0.0.0.</t>
  </si>
  <si>
    <t>Naudas līdzekļu atlikums gada sākumā</t>
  </si>
  <si>
    <t>PAVISAM IEŅĒMUMI</t>
  </si>
  <si>
    <t>PAMATBUDŽETS - IZDEVUMI</t>
  </si>
  <si>
    <t>01.110</t>
  </si>
  <si>
    <t>Novada pašvaldība</t>
  </si>
  <si>
    <t>Deputātu, komiteju un komisiju darbs</t>
  </si>
  <si>
    <t>01.721</t>
  </si>
  <si>
    <t>01.890</t>
  </si>
  <si>
    <t>01.830</t>
  </si>
  <si>
    <t>Norēķini par izglītības pakalpojumiem</t>
  </si>
  <si>
    <t>Norēķini par iemaksām PFIF</t>
  </si>
  <si>
    <t>01.000</t>
  </si>
  <si>
    <t>IZPILDVARAS UN LIKUMDOŠANAS INSTITŪCIJAS</t>
  </si>
  <si>
    <t>03.110</t>
  </si>
  <si>
    <t>03.000</t>
  </si>
  <si>
    <t>SABIEDRISKĀ KĀRTĪBA UN DROŠĪBA</t>
  </si>
  <si>
    <t>04.510</t>
  </si>
  <si>
    <t>Ielu un ceļu apsaimniekošana un remonts</t>
  </si>
  <si>
    <t>04.000</t>
  </si>
  <si>
    <t>EKONOMISKĀ DARBĪBA</t>
  </si>
  <si>
    <t>06.200</t>
  </si>
  <si>
    <t>0.6200</t>
  </si>
  <si>
    <t>Lietpratīga pārvaldība un pašvaldību veiktspējas uzlabošana</t>
  </si>
  <si>
    <t>06.400</t>
  </si>
  <si>
    <t>Pārējo projektu izmaksas</t>
  </si>
  <si>
    <t>06.600</t>
  </si>
  <si>
    <t>06.000</t>
  </si>
  <si>
    <t>PAŠVALDĪBAS TERIT.UN MĀJOKĻU APSAIMNIEKOŠANA</t>
  </si>
  <si>
    <t>07.210</t>
  </si>
  <si>
    <t>07.000</t>
  </si>
  <si>
    <t>AMBULATORĀS ĀRSTNIECĪBAS IESTĀDES</t>
  </si>
  <si>
    <t>08.230</t>
  </si>
  <si>
    <t>Ķekavas pagasta kultūras centrs</t>
  </si>
  <si>
    <t>08.220</t>
  </si>
  <si>
    <t>08.100</t>
  </si>
  <si>
    <t>08.330</t>
  </si>
  <si>
    <t>08.620</t>
  </si>
  <si>
    <t>Pārējie kultūras un sporta pasākumi</t>
  </si>
  <si>
    <t>Starptautiskās sadarbības projekti</t>
  </si>
  <si>
    <t>08.000</t>
  </si>
  <si>
    <t>ATPŪTA,KULTŪRA,RELIĢIJA</t>
  </si>
  <si>
    <t>09.219</t>
  </si>
  <si>
    <t>09.211</t>
  </si>
  <si>
    <t>09.100</t>
  </si>
  <si>
    <t>09.510</t>
  </si>
  <si>
    <t>09.290</t>
  </si>
  <si>
    <t>09.820</t>
  </si>
  <si>
    <t>09.810</t>
  </si>
  <si>
    <t>09.600</t>
  </si>
  <si>
    <t>Mērķdotācija brīvpusdienām</t>
  </si>
  <si>
    <t>09.000</t>
  </si>
  <si>
    <t>IZGLĪTĪBA</t>
  </si>
  <si>
    <t>10.700</t>
  </si>
  <si>
    <t>10.200</t>
  </si>
  <si>
    <t>10.400</t>
  </si>
  <si>
    <t>Pirmsskolas vecuma bērnu nodrošināšana ar vietām PII</t>
  </si>
  <si>
    <t>10.500</t>
  </si>
  <si>
    <t>10.000</t>
  </si>
  <si>
    <t>SOCIĀLĀ AIZSARDZĪBA</t>
  </si>
  <si>
    <t>Pamatkapitāla palielināšana SIA "Baložu komunālā saimniecība"</t>
  </si>
  <si>
    <t>Pamatkapitāla palielināšana SIA "Ķekavas nami"</t>
  </si>
  <si>
    <t>Līdzekļu atlikums gada beigās</t>
  </si>
  <si>
    <t>PAVISAM IZDEVUMI</t>
  </si>
  <si>
    <t>SPECIĀLĀ BUDŽETA IEŅĒMUMI</t>
  </si>
  <si>
    <t>Dabas resursu nodoklis par kaitīgām precēm</t>
  </si>
  <si>
    <t>Procentu ieņēmumi par kontu atlikumiem</t>
  </si>
  <si>
    <t>Zvejas tiesību licences</t>
  </si>
  <si>
    <t>Pārējie dažādi nenodokļu ieņēmumi</t>
  </si>
  <si>
    <t>Citi ieņēmumi par maksas pakalpojumiem</t>
  </si>
  <si>
    <t>Autoceļu fonda līdzekļi</t>
  </si>
  <si>
    <t>Kontu atlikums gada sākumā</t>
  </si>
  <si>
    <t>t.sk.Autoceļu fonds</t>
  </si>
  <si>
    <t>SPECIĀLĀ BUDŽETA IZDEVUMI</t>
  </si>
  <si>
    <t>Bankas komisija, pakalpojumi</t>
  </si>
  <si>
    <t>Iekārtu, inventāra, aparatūras apkalpošana</t>
  </si>
  <si>
    <t>Ēku, būvju un telpu uzturēšana</t>
  </si>
  <si>
    <t>Ielu un ceļu kārtējais remonts</t>
  </si>
  <si>
    <t xml:space="preserve">Pārējie remontdarbu un iestāžu uzturēšanas pakalpojumi </t>
  </si>
  <si>
    <t>Pārējie pakalpojumu veidi</t>
  </si>
  <si>
    <t>KOPĀ  PAKALPOJUMI</t>
  </si>
  <si>
    <t>Inventārs</t>
  </si>
  <si>
    <t>Remontmateriāli</t>
  </si>
  <si>
    <t>Formas tērpi un speciālais apģērbs</t>
  </si>
  <si>
    <t>Pārējās preces</t>
  </si>
  <si>
    <t>KOPĀ MATERIĀLI, KO NEUZSKAITA KODĀ 5000</t>
  </si>
  <si>
    <t xml:space="preserve">Dabas resursu nodokļu maksājumi </t>
  </si>
  <si>
    <t>KOPĀ BUDŽETA IESTĀŽU NODOKĻU MAKSĀJUMI</t>
  </si>
  <si>
    <t>Attīstības pasākumi un programmas</t>
  </si>
  <si>
    <t>KOPĀ NEMATERIĀLIE IEGULDĪJUMI</t>
  </si>
  <si>
    <t>Pārējie pamatlīdzekļi</t>
  </si>
  <si>
    <t>KOPĀ KAPITĀLIE IZDEVUMI</t>
  </si>
  <si>
    <t>KOPĀ IZDEVUMI</t>
  </si>
  <si>
    <t>ZIEDOJUMU IEŅĒMUMI</t>
  </si>
  <si>
    <t>Saņemtie ziedojumi no juridiskām personām</t>
  </si>
  <si>
    <t>23.4.2.0.</t>
  </si>
  <si>
    <t>Saņemtie ziedojumi natūrā</t>
  </si>
  <si>
    <t>Saņemtie ziedojumi no fiziskām  personām</t>
  </si>
  <si>
    <t>Līdzekļu atlikums gada sākumā</t>
  </si>
  <si>
    <t>Pašvaldību teritoriju un mājokļu apsaimniekošana</t>
  </si>
  <si>
    <t>Atpūta, kultūra un sports</t>
  </si>
  <si>
    <t>Izglītība</t>
  </si>
  <si>
    <t>KOPĀ  IZDEVUMI</t>
  </si>
  <si>
    <t>2017.plāns</t>
  </si>
  <si>
    <t>FINANSĒŠANA</t>
  </si>
  <si>
    <t>2018.plāns</t>
  </si>
  <si>
    <t>Izdevumi par atkritumu savākšanu</t>
  </si>
  <si>
    <t>12.2.3.0.</t>
  </si>
  <si>
    <t>21.3.8.3.</t>
  </si>
  <si>
    <t>Ieņēmumi no kustamā īpašuma iznomāšanas</t>
  </si>
  <si>
    <t>21.3.9.4.</t>
  </si>
  <si>
    <t>Ieņēmumi par komunālajiem pakalpojumiem</t>
  </si>
  <si>
    <t>Klientu apkalpošanas centra izveide</t>
  </si>
  <si>
    <t>Pārējās kompensācijas un pabalsti</t>
  </si>
  <si>
    <t>PVN</t>
  </si>
  <si>
    <t>1.pielikums</t>
  </si>
  <si>
    <t>Ķekavas novada domes</t>
  </si>
  <si>
    <t>2.pielikums</t>
  </si>
  <si>
    <t>3.pielikums</t>
  </si>
  <si>
    <t>4.pielikums</t>
  </si>
  <si>
    <t>ZIEDOJUMU IZDEVUMI</t>
  </si>
  <si>
    <t>5.pielikums</t>
  </si>
  <si>
    <t>03.000 SABIEDRISKĀ KĀRTĪBA UN DROŠIBA</t>
  </si>
  <si>
    <t>04.000 EKONOMISKĀ DARBĪBA</t>
  </si>
  <si>
    <t>06.000 PAŠVALDĪBAS TERITORIJU UN MĀJOKĻU APSAIMNIEKOŠANA</t>
  </si>
  <si>
    <t>07.000 AMBULATORĀS ĀRSTNIECĪBAS IESTĀDES</t>
  </si>
  <si>
    <t>09.000 IZGLĪTĪBA</t>
  </si>
  <si>
    <t>10.000 SOCIĀLĀ AIZSARDZĪBA</t>
  </si>
  <si>
    <t>IZDEVUMU KOPSAVILKUMS</t>
  </si>
  <si>
    <t>ZIEDOJUMI</t>
  </si>
  <si>
    <t>2019.plāns</t>
  </si>
  <si>
    <t>2017.g.</t>
  </si>
  <si>
    <t>12.3.1.3.</t>
  </si>
  <si>
    <t>Ieņēmumi no īpašumu atsavināšanas</t>
  </si>
  <si>
    <t>8.1.1.5.</t>
  </si>
  <si>
    <t>Ieņēmumi no kapitāldaļu pārdošanas</t>
  </si>
  <si>
    <t xml:space="preserve">Kapitālo izdevumu transferti </t>
  </si>
  <si>
    <t>Vēlēšanu komisija</t>
  </si>
  <si>
    <t>Saistības(kredīti)</t>
  </si>
  <si>
    <t>EST-Lat programma - industriālā mantojuma saglabāšana</t>
  </si>
  <si>
    <t>Ķekavas sporta skola</t>
  </si>
  <si>
    <t>Erasmus projekts - kvalitātes vadības sistēmas ieviešana izglītības iestādēs</t>
  </si>
  <si>
    <t>Projekts - Deinstitucionalizācija</t>
  </si>
  <si>
    <t>Klientu apkalpošanas centrs</t>
  </si>
  <si>
    <t>Dotācijas biedrībām un nodibinājumiem</t>
  </si>
  <si>
    <t>EST-Lat programma industriālā mantojuma saglabāšana</t>
  </si>
  <si>
    <t>Kvalitātes vadības sistēmas ieviešana izglītības iestādēs</t>
  </si>
  <si>
    <t>Maksa par kapitāla izmantošanu</t>
  </si>
  <si>
    <t>Projekts-Deinstitucionalizācija</t>
  </si>
  <si>
    <t>Ieņēmumi kopā</t>
  </si>
  <si>
    <t>2018.g.</t>
  </si>
  <si>
    <t>2016.izpilde</t>
  </si>
  <si>
    <t>2020.plāns</t>
  </si>
  <si>
    <t>17.2.0.0.</t>
  </si>
  <si>
    <t>Transferti no valsts budžeta</t>
  </si>
  <si>
    <t>Transferti pašvaldībām (pārējie projekti)</t>
  </si>
  <si>
    <t xml:space="preserve">2016.izpilde </t>
  </si>
  <si>
    <t>V.Baire</t>
  </si>
  <si>
    <t>5.5.3.1.</t>
  </si>
  <si>
    <t>Kontu atlikums gada beigās</t>
  </si>
  <si>
    <t>07.450</t>
  </si>
  <si>
    <t>Veselības veicināšana un slimību profilakse Ķekavas novadā</t>
  </si>
  <si>
    <t>Valsts speciālā dotācija</t>
  </si>
  <si>
    <t>Mērķdotācija maznodrošinātiem iedz.un asistentiem(soc.dienests)</t>
  </si>
  <si>
    <t>Nacionālā veselības dienesta finansējums - Ambulance</t>
  </si>
  <si>
    <t>Kredīta pamatsummas atmaksa(ceļu investīcijas)</t>
  </si>
  <si>
    <t>Kredītlīdzekļu atlikums uz gada sākumu</t>
  </si>
  <si>
    <t>2017.izpilde</t>
  </si>
  <si>
    <t>Transferti Baložu vidusskolai</t>
  </si>
  <si>
    <t>Transferti</t>
  </si>
  <si>
    <t>Projekts Izglītojamo kompetenču attīstība</t>
  </si>
  <si>
    <t>Atbalsts izglītojamo indiv. Kompetenču atbalstam</t>
  </si>
  <si>
    <t>Kredītu pamatsummas atmaksa</t>
  </si>
  <si>
    <t>Iepriekšējā gada nesadalītais iedzīvotāju ienākuma nodoklis</t>
  </si>
  <si>
    <t>Kredīts Nākotnes ielas rekonstrukcijai</t>
  </si>
  <si>
    <t>Nākotnes ielas un ietves rekonstrukcija</t>
  </si>
  <si>
    <t>Saules ielas un Uzvaras prosp.rekonstrukcijas projekts</t>
  </si>
  <si>
    <t>Projekts - Veselības veicināšana</t>
  </si>
  <si>
    <t>Ēku,būvju renontdarbi</t>
  </si>
  <si>
    <t>saistošajiem noteikumiem Nr.1/2018</t>
  </si>
  <si>
    <t>Sēdes vadītāja:</t>
  </si>
  <si>
    <t xml:space="preserve">     (PARAKSTS*)          </t>
  </si>
  <si>
    <t xml:space="preserve">*ŠIS  DOKUMENTS  IR  ELEKTRONISKI  PARAKSTĪTS  AR  DROŠU </t>
  </si>
  <si>
    <t>ELEKTRONISKO  PARAKSTU  UN  SATUR  LAIKA  ZĪMOGU.</t>
  </si>
  <si>
    <r>
      <t>Mater.,preces, invent.virs</t>
    </r>
    <r>
      <rPr>
        <i/>
        <sz val="9"/>
        <color indexed="8"/>
        <rFont val="Times New Roman"/>
        <family val="1"/>
      </rPr>
      <t xml:space="preserve"> euro</t>
    </r>
    <r>
      <rPr>
        <sz val="9"/>
        <color indexed="8"/>
        <rFont val="Times New Roman"/>
        <family val="1"/>
      </rPr>
      <t xml:space="preserve"> 213</t>
    </r>
  </si>
  <si>
    <t xml:space="preserve">08.000 ATPŪTA, KULTŪRA, RELIĢIJA UN SPORTS                                                                                                                               </t>
  </si>
  <si>
    <t>2018.gada 1.februāra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</si>
</sst>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0.0"/>
    <numFmt numFmtId="195" formatCode="#,##0.0"/>
    <numFmt numFmtId="196" formatCode="#,##0.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7"/>
      <name val="Arial"/>
      <family val="2"/>
    </font>
    <font>
      <b/>
      <sz val="9"/>
      <color indexed="10"/>
      <name val="Arial"/>
      <family val="2"/>
    </font>
    <font>
      <sz val="10"/>
      <color indexed="8"/>
      <name val="Calibri"/>
      <family val="2"/>
    </font>
    <font>
      <sz val="9"/>
      <color indexed="10"/>
      <name val="Times New Roman"/>
      <family val="1"/>
    </font>
    <font>
      <sz val="9"/>
      <color indexed="10"/>
      <name val="Arial"/>
      <family val="2"/>
    </font>
    <font>
      <b/>
      <sz val="9"/>
      <color indexed="10"/>
      <name val="Times New Roman"/>
      <family val="1"/>
    </font>
    <font>
      <sz val="9"/>
      <color indexed="10"/>
      <name val="Calibri"/>
      <family val="2"/>
    </font>
    <font>
      <sz val="9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B050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rgb="FFFF0000"/>
      <name val="Arial"/>
      <family val="2"/>
    </font>
    <font>
      <sz val="10"/>
      <color theme="1"/>
      <name val="Calibri"/>
      <family val="2"/>
    </font>
    <font>
      <sz val="9"/>
      <color rgb="FFFF0000"/>
      <name val="Times New Roman"/>
      <family val="1"/>
    </font>
    <font>
      <sz val="9"/>
      <color rgb="FFFF0000"/>
      <name val="Arial"/>
      <family val="2"/>
    </font>
    <font>
      <b/>
      <sz val="9"/>
      <color rgb="FFFF0000"/>
      <name val="Times New Roman"/>
      <family val="1"/>
    </font>
    <font>
      <sz val="9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1" fillId="31" borderId="7" applyNumberFormat="0" applyFont="0" applyAlignment="0" applyProtection="0"/>
    <xf numFmtId="0" fontId="66" fillId="26" borderId="8" applyNumberFormat="0" applyAlignment="0" applyProtection="0"/>
    <xf numFmtId="9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left"/>
    </xf>
    <xf numFmtId="0" fontId="11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0" xfId="0" applyFont="1" applyAlignment="1">
      <alignment/>
    </xf>
    <xf numFmtId="0" fontId="9" fillId="13" borderId="10" xfId="0" applyFont="1" applyFill="1" applyBorder="1" applyAlignment="1">
      <alignment horizontal="left"/>
    </xf>
    <xf numFmtId="0" fontId="9" fillId="13" borderId="10" xfId="0" applyFont="1" applyFill="1" applyBorder="1" applyAlignment="1">
      <alignment/>
    </xf>
    <xf numFmtId="0" fontId="9" fillId="13" borderId="10" xfId="0" applyFont="1" applyFill="1" applyBorder="1" applyAlignment="1">
      <alignment horizontal="right" vertical="center"/>
    </xf>
    <xf numFmtId="0" fontId="14" fillId="13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3" fontId="12" fillId="0" borderId="10" xfId="0" applyNumberFormat="1" applyFont="1" applyBorder="1" applyAlignment="1">
      <alignment/>
    </xf>
    <xf numFmtId="3" fontId="9" fillId="13" borderId="10" xfId="0" applyNumberFormat="1" applyFont="1" applyFill="1" applyBorder="1" applyAlignment="1">
      <alignment horizontal="right" vertical="center"/>
    </xf>
    <xf numFmtId="3" fontId="14" fillId="13" borderId="10" xfId="0" applyNumberFormat="1" applyFont="1" applyFill="1" applyBorder="1" applyAlignment="1">
      <alignment/>
    </xf>
    <xf numFmtId="0" fontId="11" fillId="13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left"/>
    </xf>
    <xf numFmtId="49" fontId="9" fillId="13" borderId="10" xfId="0" applyNumberFormat="1" applyFont="1" applyFill="1" applyBorder="1" applyAlignment="1">
      <alignment horizontal="left"/>
    </xf>
    <xf numFmtId="49" fontId="11" fillId="32" borderId="10" xfId="0" applyNumberFormat="1" applyFont="1" applyFill="1" applyBorder="1" applyAlignment="1">
      <alignment horizontal="left"/>
    </xf>
    <xf numFmtId="0" fontId="11" fillId="32" borderId="10" xfId="0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0" fillId="13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9" fillId="13" borderId="10" xfId="0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right"/>
    </xf>
    <xf numFmtId="186" fontId="11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9" fillId="13" borderId="10" xfId="0" applyFont="1" applyFill="1" applyBorder="1" applyAlignment="1">
      <alignment wrapText="1"/>
    </xf>
    <xf numFmtId="0" fontId="14" fillId="13" borderId="10" xfId="0" applyFont="1" applyFill="1" applyBorder="1" applyAlignment="1">
      <alignment/>
    </xf>
    <xf numFmtId="0" fontId="9" fillId="32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32" borderId="0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11" fillId="13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right"/>
    </xf>
    <xf numFmtId="0" fontId="15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0" fontId="16" fillId="0" borderId="0" xfId="0" applyFont="1" applyAlignment="1">
      <alignment/>
    </xf>
    <xf numFmtId="0" fontId="68" fillId="0" borderId="0" xfId="0" applyFont="1" applyAlignment="1">
      <alignment/>
    </xf>
    <xf numFmtId="1" fontId="14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Alignment="1">
      <alignment wrapText="1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10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71" fillId="0" borderId="0" xfId="0" applyFont="1" applyAlignment="1">
      <alignment horizontal="right"/>
    </xf>
    <xf numFmtId="0" fontId="72" fillId="0" borderId="0" xfId="0" applyFont="1" applyAlignment="1">
      <alignment/>
    </xf>
    <xf numFmtId="0" fontId="11" fillId="0" borderId="10" xfId="0" applyFont="1" applyFill="1" applyBorder="1" applyAlignment="1">
      <alignment horizontal="right" vertical="center"/>
    </xf>
    <xf numFmtId="0" fontId="18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70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1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1" fontId="76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right"/>
    </xf>
    <xf numFmtId="0" fontId="70" fillId="0" borderId="0" xfId="0" applyFont="1" applyFill="1" applyAlignment="1">
      <alignment horizontal="right"/>
    </xf>
    <xf numFmtId="1" fontId="12" fillId="0" borderId="0" xfId="0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0" fontId="79" fillId="0" borderId="0" xfId="0" applyFont="1" applyAlignment="1">
      <alignment/>
    </xf>
    <xf numFmtId="0" fontId="78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80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70" fillId="0" borderId="0" xfId="0" applyFont="1" applyFill="1" applyAlignment="1">
      <alignment horizontal="right"/>
    </xf>
    <xf numFmtId="0" fontId="75" fillId="0" borderId="0" xfId="0" applyFont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right"/>
    </xf>
    <xf numFmtId="0" fontId="70" fillId="0" borderId="0" xfId="0" applyFont="1" applyAlignment="1">
      <alignment horizontal="right"/>
    </xf>
    <xf numFmtId="0" fontId="49" fillId="0" borderId="0" xfId="0" applyFont="1" applyFill="1" applyAlignment="1">
      <alignment/>
    </xf>
    <xf numFmtId="1" fontId="49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0" fillId="0" borderId="0" xfId="0" applyAlignment="1">
      <alignment horizontal="right"/>
    </xf>
    <xf numFmtId="0" fontId="70" fillId="0" borderId="0" xfId="0" applyFont="1" applyAlignment="1">
      <alignment horizontal="right"/>
    </xf>
    <xf numFmtId="0" fontId="82" fillId="0" borderId="0" xfId="0" applyFont="1" applyAlignment="1">
      <alignment horizontal="left"/>
    </xf>
    <xf numFmtId="0" fontId="83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82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22" fillId="32" borderId="0" xfId="0" applyFont="1" applyFill="1" applyBorder="1" applyAlignment="1">
      <alignment horizontal="center"/>
    </xf>
    <xf numFmtId="0" fontId="85" fillId="0" borderId="0" xfId="0" applyFont="1" applyAlignment="1">
      <alignment horizontal="right"/>
    </xf>
    <xf numFmtId="0" fontId="82" fillId="0" borderId="0" xfId="0" applyFont="1" applyAlignment="1">
      <alignment horizontal="right"/>
    </xf>
    <xf numFmtId="0" fontId="86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4" fillId="4" borderId="10" xfId="0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right"/>
    </xf>
    <xf numFmtId="0" fontId="14" fillId="34" borderId="10" xfId="0" applyFont="1" applyFill="1" applyBorder="1" applyAlignment="1">
      <alignment/>
    </xf>
    <xf numFmtId="0" fontId="87" fillId="0" borderId="0" xfId="0" applyFont="1" applyAlignment="1">
      <alignment/>
    </xf>
    <xf numFmtId="0" fontId="12" fillId="4" borderId="10" xfId="0" applyFont="1" applyFill="1" applyBorder="1" applyAlignment="1">
      <alignment/>
    </xf>
    <xf numFmtId="0" fontId="83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12" fillId="0" borderId="12" xfId="0" applyFont="1" applyBorder="1" applyAlignment="1">
      <alignment/>
    </xf>
    <xf numFmtId="0" fontId="86" fillId="0" borderId="12" xfId="0" applyFont="1" applyBorder="1" applyAlignment="1">
      <alignment/>
    </xf>
    <xf numFmtId="0" fontId="86" fillId="0" borderId="0" xfId="0" applyFont="1" applyBorder="1" applyAlignment="1">
      <alignment/>
    </xf>
    <xf numFmtId="0" fontId="70" fillId="0" borderId="0" xfId="0" applyFont="1" applyAlignment="1">
      <alignment/>
    </xf>
    <xf numFmtId="0" fontId="14" fillId="34" borderId="10" xfId="0" applyFont="1" applyFill="1" applyBorder="1" applyAlignment="1">
      <alignment horizontal="right"/>
    </xf>
    <xf numFmtId="0" fontId="12" fillId="34" borderId="10" xfId="0" applyFont="1" applyFill="1" applyBorder="1" applyAlignment="1">
      <alignment/>
    </xf>
    <xf numFmtId="0" fontId="82" fillId="0" borderId="0" xfId="0" applyFont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0" fontId="14" fillId="34" borderId="10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4" fillId="34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70" fillId="0" borderId="10" xfId="0" applyFont="1" applyBorder="1" applyAlignment="1">
      <alignment/>
    </xf>
    <xf numFmtId="0" fontId="70" fillId="34" borderId="10" xfId="0" applyFont="1" applyFill="1" applyBorder="1" applyAlignment="1">
      <alignment/>
    </xf>
    <xf numFmtId="0" fontId="82" fillId="0" borderId="0" xfId="0" applyFont="1" applyAlignment="1">
      <alignment horizontal="right"/>
    </xf>
    <xf numFmtId="0" fontId="8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7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7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/>
    </xf>
    <xf numFmtId="0" fontId="86" fillId="0" borderId="0" xfId="0" applyFont="1" applyAlignment="1">
      <alignment horizontal="right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left"/>
    </xf>
    <xf numFmtId="0" fontId="12" fillId="0" borderId="16" xfId="0" applyFont="1" applyBorder="1" applyAlignment="1">
      <alignment/>
    </xf>
    <xf numFmtId="0" fontId="12" fillId="0" borderId="0" xfId="0" applyFont="1" applyAlignment="1">
      <alignment horizontal="left"/>
    </xf>
    <xf numFmtId="0" fontId="86" fillId="0" borderId="0" xfId="0" applyFont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7"/>
  <sheetViews>
    <sheetView view="pageBreakPreview" zoomScale="60" zoomScaleNormal="115" zoomScalePageLayoutView="0" workbookViewId="0" topLeftCell="A259">
      <selection activeCell="E272" sqref="E272"/>
    </sheetView>
  </sheetViews>
  <sheetFormatPr defaultColWidth="9.140625" defaultRowHeight="15"/>
  <cols>
    <col min="1" max="1" width="8.00390625" style="0" customWidth="1"/>
    <col min="2" max="2" width="53.57421875" style="0" customWidth="1"/>
    <col min="3" max="3" width="10.8515625" style="0" customWidth="1"/>
    <col min="4" max="6" width="11.00390625" style="0" customWidth="1"/>
    <col min="7" max="7" width="10.8515625" style="0" customWidth="1"/>
    <col min="8" max="8" width="10.140625" style="0" customWidth="1"/>
    <col min="9" max="10" width="7.421875" style="0" customWidth="1"/>
    <col min="11" max="11" width="8.7109375" style="0" customWidth="1"/>
    <col min="12" max="12" width="9.7109375" style="0" customWidth="1"/>
    <col min="13" max="13" width="0.2890625" style="0" customWidth="1"/>
    <col min="14" max="14" width="6.7109375" style="0" customWidth="1"/>
  </cols>
  <sheetData>
    <row r="1" spans="5:8" ht="15">
      <c r="E1" s="137"/>
      <c r="F1" s="137"/>
      <c r="G1" s="138" t="s">
        <v>339</v>
      </c>
      <c r="H1" s="90"/>
    </row>
    <row r="2" spans="5:8" ht="15">
      <c r="E2" s="137"/>
      <c r="F2" s="185" t="s">
        <v>340</v>
      </c>
      <c r="G2" s="186"/>
      <c r="H2" s="96"/>
    </row>
    <row r="3" spans="5:8" ht="15">
      <c r="E3" s="139"/>
      <c r="F3" s="187" t="s">
        <v>410</v>
      </c>
      <c r="G3" s="186"/>
      <c r="H3" s="96"/>
    </row>
    <row r="4" spans="4:11" ht="15">
      <c r="D4" s="86"/>
      <c r="E4" s="188" t="s">
        <v>403</v>
      </c>
      <c r="F4" s="186"/>
      <c r="G4" s="186"/>
      <c r="H4" s="96"/>
      <c r="I4" s="116"/>
      <c r="J4" s="116"/>
      <c r="K4" s="116"/>
    </row>
    <row r="5" spans="1:11" ht="15">
      <c r="A5" s="9"/>
      <c r="B5" s="142" t="s">
        <v>119</v>
      </c>
      <c r="C5" s="14"/>
      <c r="D5" s="192"/>
      <c r="E5" s="190"/>
      <c r="F5" s="190"/>
      <c r="G5" s="78"/>
      <c r="H5" s="78"/>
      <c r="I5" s="117"/>
      <c r="J5" s="116"/>
      <c r="K5" s="116"/>
    </row>
    <row r="6" spans="1:15" ht="14.25">
      <c r="A6" s="65" t="s">
        <v>120</v>
      </c>
      <c r="B6" s="65" t="s">
        <v>121</v>
      </c>
      <c r="C6" s="17" t="s">
        <v>375</v>
      </c>
      <c r="D6" s="17" t="s">
        <v>391</v>
      </c>
      <c r="E6" s="47" t="s">
        <v>329</v>
      </c>
      <c r="F6" s="47" t="s">
        <v>354</v>
      </c>
      <c r="G6" s="47" t="s">
        <v>376</v>
      </c>
      <c r="H6" s="97"/>
      <c r="N6" s="128"/>
      <c r="O6" s="128"/>
    </row>
    <row r="7" spans="1:15" ht="14.25">
      <c r="A7" s="18" t="s">
        <v>122</v>
      </c>
      <c r="B7" s="19" t="s">
        <v>123</v>
      </c>
      <c r="C7" s="20">
        <v>19943927</v>
      </c>
      <c r="D7" s="20">
        <v>22214266</v>
      </c>
      <c r="E7" s="21">
        <v>22637340</v>
      </c>
      <c r="F7" s="21">
        <v>23637340</v>
      </c>
      <c r="G7" s="21">
        <v>24637340</v>
      </c>
      <c r="H7" s="69"/>
      <c r="I7" s="103"/>
      <c r="J7" s="103"/>
      <c r="K7" s="103"/>
      <c r="L7" s="75"/>
      <c r="M7" s="75"/>
      <c r="N7" s="129"/>
      <c r="O7" s="128"/>
    </row>
    <row r="8" spans="1:15" ht="14.25">
      <c r="A8" s="18" t="s">
        <v>124</v>
      </c>
      <c r="B8" s="19" t="s">
        <v>397</v>
      </c>
      <c r="C8" s="20">
        <v>0</v>
      </c>
      <c r="D8" s="20">
        <v>0</v>
      </c>
      <c r="E8" s="21">
        <v>170731</v>
      </c>
      <c r="F8" s="21">
        <v>0</v>
      </c>
      <c r="G8" s="21">
        <v>0</v>
      </c>
      <c r="H8" s="69"/>
      <c r="I8" s="103"/>
      <c r="J8" s="103"/>
      <c r="K8" s="103"/>
      <c r="L8" s="75"/>
      <c r="M8" s="75"/>
      <c r="N8" s="129"/>
      <c r="O8" s="128"/>
    </row>
    <row r="9" spans="1:15" ht="14.25">
      <c r="A9" s="18" t="s">
        <v>122</v>
      </c>
      <c r="B9" s="19" t="s">
        <v>386</v>
      </c>
      <c r="C9" s="20">
        <v>0</v>
      </c>
      <c r="D9" s="20">
        <v>0</v>
      </c>
      <c r="E9" s="21">
        <v>357247</v>
      </c>
      <c r="F9" s="21">
        <v>0</v>
      </c>
      <c r="G9" s="21">
        <v>0</v>
      </c>
      <c r="H9" s="69"/>
      <c r="I9" s="103"/>
      <c r="J9" s="103"/>
      <c r="K9" s="103"/>
      <c r="L9" s="110"/>
      <c r="M9" s="110"/>
      <c r="N9" s="128"/>
      <c r="O9" s="128"/>
    </row>
    <row r="10" spans="1:15" ht="14.25">
      <c r="A10" s="23" t="s">
        <v>125</v>
      </c>
      <c r="B10" s="24" t="s">
        <v>126</v>
      </c>
      <c r="C10" s="26">
        <f>SUM(C7:C9)</f>
        <v>19943927</v>
      </c>
      <c r="D10" s="26">
        <f>SUM(D7:D9)</f>
        <v>22214266</v>
      </c>
      <c r="E10" s="24">
        <f>SUM(E7:E9)</f>
        <v>23165318</v>
      </c>
      <c r="F10" s="24">
        <f>SUM(F7:F9)</f>
        <v>23637340</v>
      </c>
      <c r="G10" s="24">
        <f>SUM(G7:G9)</f>
        <v>24637340</v>
      </c>
      <c r="H10" s="57"/>
      <c r="I10" s="103"/>
      <c r="J10" s="103"/>
      <c r="K10" s="103"/>
      <c r="L10" s="110"/>
      <c r="M10" s="110"/>
      <c r="N10" s="128"/>
      <c r="O10" s="128"/>
    </row>
    <row r="11" spans="1:15" ht="14.25">
      <c r="A11" s="27" t="s">
        <v>127</v>
      </c>
      <c r="B11" s="19" t="s">
        <v>128</v>
      </c>
      <c r="C11" s="28">
        <v>1420656</v>
      </c>
      <c r="D11" s="28">
        <v>1461653</v>
      </c>
      <c r="E11" s="28">
        <v>1364465</v>
      </c>
      <c r="F11" s="28">
        <v>1354278</v>
      </c>
      <c r="G11" s="28">
        <v>1394278</v>
      </c>
      <c r="H11" s="77"/>
      <c r="I11" s="77"/>
      <c r="J11" s="75"/>
      <c r="K11" s="77"/>
      <c r="L11" s="77"/>
      <c r="M11" s="77"/>
      <c r="N11" s="120"/>
      <c r="O11" s="128"/>
    </row>
    <row r="12" spans="1:15" ht="14.25">
      <c r="A12" s="27" t="s">
        <v>129</v>
      </c>
      <c r="B12" s="19" t="s">
        <v>130</v>
      </c>
      <c r="C12" s="28">
        <v>227649</v>
      </c>
      <c r="D12" s="28">
        <v>224963</v>
      </c>
      <c r="E12" s="28">
        <v>225000</v>
      </c>
      <c r="F12" s="28">
        <v>225000</v>
      </c>
      <c r="G12" s="28">
        <v>220000</v>
      </c>
      <c r="H12" s="77"/>
      <c r="I12" s="77"/>
      <c r="J12" s="75"/>
      <c r="K12" s="76"/>
      <c r="L12" s="77"/>
      <c r="M12" s="77"/>
      <c r="N12" s="120"/>
      <c r="O12" s="128"/>
    </row>
    <row r="13" spans="1:15" ht="14.25">
      <c r="A13" s="23" t="s">
        <v>131</v>
      </c>
      <c r="B13" s="24" t="s">
        <v>4</v>
      </c>
      <c r="C13" s="29">
        <f>SUM(C11:C12)</f>
        <v>1648305</v>
      </c>
      <c r="D13" s="29">
        <f>SUM(D11:D12)</f>
        <v>1686616</v>
      </c>
      <c r="E13" s="29">
        <f>SUM(E11:E12)</f>
        <v>1589465</v>
      </c>
      <c r="F13" s="29">
        <f>SUM(F11:F12)</f>
        <v>1579278</v>
      </c>
      <c r="G13" s="29">
        <f>SUM(G11:G12)</f>
        <v>1614278</v>
      </c>
      <c r="H13" s="105"/>
      <c r="I13" s="103"/>
      <c r="J13" s="75"/>
      <c r="K13" s="103"/>
      <c r="L13" s="110"/>
      <c r="M13" s="110"/>
      <c r="N13" s="121"/>
      <c r="O13" s="128"/>
    </row>
    <row r="14" spans="1:15" ht="14.25">
      <c r="A14" s="27" t="s">
        <v>132</v>
      </c>
      <c r="B14" s="19" t="s">
        <v>133</v>
      </c>
      <c r="C14" s="20">
        <v>917836</v>
      </c>
      <c r="D14" s="20">
        <v>898123</v>
      </c>
      <c r="E14" s="20">
        <v>797788</v>
      </c>
      <c r="F14" s="20">
        <v>669529</v>
      </c>
      <c r="G14" s="20">
        <v>677529</v>
      </c>
      <c r="H14" s="32"/>
      <c r="I14" s="32"/>
      <c r="J14" s="75"/>
      <c r="K14" s="32"/>
      <c r="L14" s="119"/>
      <c r="M14" s="119"/>
      <c r="N14" s="122"/>
      <c r="O14" s="128"/>
    </row>
    <row r="15" spans="1:15" ht="14.25">
      <c r="A15" s="27" t="s">
        <v>134</v>
      </c>
      <c r="B15" s="19" t="s">
        <v>135</v>
      </c>
      <c r="C15" s="20">
        <v>29818</v>
      </c>
      <c r="D15" s="20">
        <v>36022</v>
      </c>
      <c r="E15" s="20">
        <v>30000</v>
      </c>
      <c r="F15" s="20">
        <v>30000</v>
      </c>
      <c r="G15" s="20">
        <v>28000</v>
      </c>
      <c r="H15" s="32"/>
      <c r="I15" s="32"/>
      <c r="J15" s="75"/>
      <c r="K15" s="32"/>
      <c r="L15" s="110"/>
      <c r="M15" s="110"/>
      <c r="N15" s="122"/>
      <c r="O15" s="128"/>
    </row>
    <row r="16" spans="1:15" ht="14.25">
      <c r="A16" s="23" t="s">
        <v>136</v>
      </c>
      <c r="B16" s="31" t="s">
        <v>4</v>
      </c>
      <c r="C16" s="25">
        <f>SUM(C14:C15)</f>
        <v>947654</v>
      </c>
      <c r="D16" s="25">
        <f>SUM(D14:D15)</f>
        <v>934145</v>
      </c>
      <c r="E16" s="25">
        <f>SUM(E14:E15)</f>
        <v>827788</v>
      </c>
      <c r="F16" s="25">
        <f>SUM(F14:F15)</f>
        <v>699529</v>
      </c>
      <c r="G16" s="25">
        <f>SUM(G14:G15)</f>
        <v>705529</v>
      </c>
      <c r="H16" s="106"/>
      <c r="I16" s="103"/>
      <c r="J16" s="75"/>
      <c r="K16" s="103"/>
      <c r="L16" s="110"/>
      <c r="M16" s="110"/>
      <c r="N16" s="121"/>
      <c r="O16" s="128"/>
    </row>
    <row r="17" spans="1:15" ht="14.25">
      <c r="A17" s="27" t="s">
        <v>137</v>
      </c>
      <c r="B17" s="19" t="s">
        <v>138</v>
      </c>
      <c r="C17" s="20">
        <v>427083</v>
      </c>
      <c r="D17" s="20">
        <v>441522</v>
      </c>
      <c r="E17" s="20">
        <v>363150</v>
      </c>
      <c r="F17" s="20">
        <v>376470</v>
      </c>
      <c r="G17" s="20">
        <v>380829</v>
      </c>
      <c r="H17" s="32"/>
      <c r="I17" s="32"/>
      <c r="J17" s="107"/>
      <c r="K17" s="107"/>
      <c r="L17" s="118"/>
      <c r="M17" s="127"/>
      <c r="N17" s="122"/>
      <c r="O17" s="128"/>
    </row>
    <row r="18" spans="1:15" ht="14.25">
      <c r="A18" s="27" t="s">
        <v>139</v>
      </c>
      <c r="B18" s="19" t="s">
        <v>140</v>
      </c>
      <c r="C18" s="20">
        <v>90252</v>
      </c>
      <c r="D18" s="20">
        <v>65979</v>
      </c>
      <c r="E18" s="20">
        <v>70000</v>
      </c>
      <c r="F18" s="20">
        <v>70000</v>
      </c>
      <c r="G18" s="20">
        <v>70000</v>
      </c>
      <c r="H18" s="32"/>
      <c r="I18" s="32"/>
      <c r="J18" s="107"/>
      <c r="K18" s="193"/>
      <c r="L18" s="194"/>
      <c r="M18" s="124"/>
      <c r="N18" s="125"/>
      <c r="O18" s="128"/>
    </row>
    <row r="19" spans="1:14" ht="14.25">
      <c r="A19" s="23" t="s">
        <v>141</v>
      </c>
      <c r="B19" s="24" t="s">
        <v>142</v>
      </c>
      <c r="C19" s="25">
        <f>SUM(C17:C18)</f>
        <v>517335</v>
      </c>
      <c r="D19" s="25">
        <f>SUM(D17:D18)</f>
        <v>507501</v>
      </c>
      <c r="E19" s="25">
        <f>SUM(E17:E18)</f>
        <v>433150</v>
      </c>
      <c r="F19" s="25">
        <f>SUM(F17:F18)</f>
        <v>446470</v>
      </c>
      <c r="G19" s="25">
        <f>SUM(G17:G18)</f>
        <v>450829</v>
      </c>
      <c r="H19" s="106"/>
      <c r="I19" s="103"/>
      <c r="J19" s="108"/>
      <c r="K19" s="195"/>
      <c r="L19" s="194"/>
      <c r="M19" s="124"/>
      <c r="N19" s="22"/>
    </row>
    <row r="20" spans="1:14" ht="14.25">
      <c r="A20" s="27" t="s">
        <v>143</v>
      </c>
      <c r="B20" s="19" t="s">
        <v>144</v>
      </c>
      <c r="C20" s="20">
        <v>19193</v>
      </c>
      <c r="D20" s="20">
        <v>19224</v>
      </c>
      <c r="E20" s="21">
        <v>19500</v>
      </c>
      <c r="F20" s="21">
        <v>19500</v>
      </c>
      <c r="G20" s="21">
        <v>19500</v>
      </c>
      <c r="H20" s="69"/>
      <c r="I20" s="103"/>
      <c r="J20" s="196"/>
      <c r="K20" s="194"/>
      <c r="L20" s="194"/>
      <c r="M20" s="124"/>
      <c r="N20" s="22"/>
    </row>
    <row r="21" spans="1:13" ht="14.25">
      <c r="A21" s="23" t="s">
        <v>145</v>
      </c>
      <c r="B21" s="24" t="s">
        <v>4</v>
      </c>
      <c r="C21" s="25">
        <f>SUM(C20)</f>
        <v>19193</v>
      </c>
      <c r="D21" s="25">
        <f>SUM(D20)</f>
        <v>19224</v>
      </c>
      <c r="E21" s="25">
        <f>SUM(E20)</f>
        <v>19500</v>
      </c>
      <c r="F21" s="25">
        <f>SUM(F20)</f>
        <v>19500</v>
      </c>
      <c r="G21" s="25">
        <f>SUM(G20)</f>
        <v>19500</v>
      </c>
      <c r="H21" s="106"/>
      <c r="I21" s="103"/>
      <c r="J21" s="103"/>
      <c r="K21" s="103"/>
      <c r="L21" s="104"/>
      <c r="M21" s="104"/>
    </row>
    <row r="22" spans="1:13" ht="14.25">
      <c r="A22" s="27" t="s">
        <v>146</v>
      </c>
      <c r="B22" s="19" t="s">
        <v>147</v>
      </c>
      <c r="C22" s="20">
        <v>14170</v>
      </c>
      <c r="D22" s="20">
        <v>3055</v>
      </c>
      <c r="E22" s="21">
        <v>5000</v>
      </c>
      <c r="F22" s="21">
        <v>5000</v>
      </c>
      <c r="G22" s="19">
        <v>5000</v>
      </c>
      <c r="H22" s="69"/>
      <c r="I22" s="103"/>
      <c r="J22" s="103"/>
      <c r="K22" s="103"/>
      <c r="L22" s="110"/>
      <c r="M22" s="110"/>
    </row>
    <row r="23" spans="1:13" ht="14.25">
      <c r="A23" s="27" t="s">
        <v>358</v>
      </c>
      <c r="B23" s="19" t="s">
        <v>359</v>
      </c>
      <c r="C23" s="20">
        <v>40512</v>
      </c>
      <c r="D23" s="20">
        <v>444</v>
      </c>
      <c r="E23" s="21">
        <v>0</v>
      </c>
      <c r="F23" s="21">
        <v>0</v>
      </c>
      <c r="G23" s="19">
        <v>0</v>
      </c>
      <c r="H23" s="69"/>
      <c r="I23" s="103"/>
      <c r="J23" s="103"/>
      <c r="K23" s="103"/>
      <c r="L23" s="110"/>
      <c r="M23" s="110"/>
    </row>
    <row r="24" spans="1:13" ht="14.25">
      <c r="A24" s="23" t="s">
        <v>149</v>
      </c>
      <c r="B24" s="24" t="s">
        <v>4</v>
      </c>
      <c r="C24" s="25">
        <f>SUM(C22:C23)</f>
        <v>54682</v>
      </c>
      <c r="D24" s="25">
        <f>SUM(D22:D23)</f>
        <v>3499</v>
      </c>
      <c r="E24" s="25">
        <f>SUM(E22:E23)</f>
        <v>5000</v>
      </c>
      <c r="F24" s="25">
        <f>SUM(F22:F23)</f>
        <v>5000</v>
      </c>
      <c r="G24" s="25">
        <f>SUM(G22:G23)</f>
        <v>5000</v>
      </c>
      <c r="H24" s="106"/>
      <c r="I24" s="103"/>
      <c r="J24" s="103"/>
      <c r="K24" s="103"/>
      <c r="L24" s="104"/>
      <c r="M24" s="104"/>
    </row>
    <row r="25" spans="1:14" ht="14.25">
      <c r="A25" s="34" t="s">
        <v>150</v>
      </c>
      <c r="B25" s="19" t="s">
        <v>151</v>
      </c>
      <c r="C25" s="21">
        <v>7542</v>
      </c>
      <c r="D25" s="20">
        <v>6698</v>
      </c>
      <c r="E25" s="21">
        <v>7000</v>
      </c>
      <c r="F25" s="21">
        <v>7000</v>
      </c>
      <c r="G25" s="21">
        <v>7000</v>
      </c>
      <c r="H25" s="69"/>
      <c r="I25" s="103"/>
      <c r="J25" s="103"/>
      <c r="K25" s="103"/>
      <c r="L25" s="110"/>
      <c r="M25" s="110"/>
      <c r="N25" s="22"/>
    </row>
    <row r="26" spans="1:14" ht="14.25">
      <c r="A26" s="34" t="s">
        <v>152</v>
      </c>
      <c r="B26" s="19" t="s">
        <v>153</v>
      </c>
      <c r="C26" s="21">
        <v>285</v>
      </c>
      <c r="D26" s="20">
        <v>213</v>
      </c>
      <c r="E26" s="21">
        <v>300</v>
      </c>
      <c r="F26" s="21">
        <v>300</v>
      </c>
      <c r="G26" s="21">
        <v>300</v>
      </c>
      <c r="H26" s="69"/>
      <c r="I26" s="103"/>
      <c r="J26" s="103"/>
      <c r="K26" s="103"/>
      <c r="L26" s="110"/>
      <c r="M26" s="110"/>
      <c r="N26" s="22"/>
    </row>
    <row r="27" spans="1:14" ht="14.25">
      <c r="A27" s="27" t="s">
        <v>154</v>
      </c>
      <c r="B27" s="19" t="s">
        <v>155</v>
      </c>
      <c r="C27" s="21">
        <v>3180</v>
      </c>
      <c r="D27" s="20">
        <v>3403</v>
      </c>
      <c r="E27" s="21">
        <v>3500</v>
      </c>
      <c r="F27" s="21">
        <v>3500</v>
      </c>
      <c r="G27" s="21">
        <v>3500</v>
      </c>
      <c r="H27" s="69"/>
      <c r="I27" s="103"/>
      <c r="J27" s="103"/>
      <c r="K27" s="103"/>
      <c r="L27" s="110"/>
      <c r="M27" s="110"/>
      <c r="N27" s="22"/>
    </row>
    <row r="28" spans="1:14" ht="14.25">
      <c r="A28" s="27" t="s">
        <v>156</v>
      </c>
      <c r="B28" s="19" t="s">
        <v>157</v>
      </c>
      <c r="C28" s="21">
        <v>452</v>
      </c>
      <c r="D28" s="20">
        <v>202</v>
      </c>
      <c r="E28" s="21">
        <v>400</v>
      </c>
      <c r="F28" s="21">
        <v>400</v>
      </c>
      <c r="G28" s="21">
        <v>400</v>
      </c>
      <c r="H28" s="69"/>
      <c r="I28" s="103"/>
      <c r="J28" s="103"/>
      <c r="K28" s="103"/>
      <c r="L28" s="110"/>
      <c r="M28" s="110"/>
      <c r="N28" s="22"/>
    </row>
    <row r="29" spans="1:14" ht="14.25">
      <c r="A29" s="23" t="s">
        <v>158</v>
      </c>
      <c r="B29" s="24" t="s">
        <v>126</v>
      </c>
      <c r="C29" s="25">
        <f>SUM(C25:C28)</f>
        <v>11459</v>
      </c>
      <c r="D29" s="25">
        <f>SUM(D25:D28)</f>
        <v>10516</v>
      </c>
      <c r="E29" s="25">
        <f>SUM(E25:E28)</f>
        <v>11200</v>
      </c>
      <c r="F29" s="25">
        <f>SUM(F25:F28)</f>
        <v>11200</v>
      </c>
      <c r="G29" s="25">
        <f>SUM(G25:G28)</f>
        <v>11200</v>
      </c>
      <c r="H29" s="106"/>
      <c r="I29" s="103"/>
      <c r="J29" s="103"/>
      <c r="K29" s="103"/>
      <c r="L29" s="110"/>
      <c r="M29" s="110"/>
      <c r="N29" s="22"/>
    </row>
    <row r="30" spans="1:14" ht="14.25">
      <c r="A30" s="34" t="s">
        <v>159</v>
      </c>
      <c r="B30" s="19" t="s">
        <v>160</v>
      </c>
      <c r="C30" s="20">
        <v>32</v>
      </c>
      <c r="D30" s="20">
        <v>57</v>
      </c>
      <c r="E30" s="21">
        <v>100</v>
      </c>
      <c r="F30" s="21">
        <v>100</v>
      </c>
      <c r="G30" s="19">
        <v>100</v>
      </c>
      <c r="H30" s="69"/>
      <c r="I30" s="103"/>
      <c r="J30" s="103"/>
      <c r="K30" s="103"/>
      <c r="L30" s="110"/>
      <c r="M30" s="110"/>
      <c r="N30" s="22"/>
    </row>
    <row r="31" spans="1:15" ht="14.25">
      <c r="A31" s="34" t="s">
        <v>161</v>
      </c>
      <c r="B31" s="19" t="s">
        <v>162</v>
      </c>
      <c r="C31" s="20">
        <v>10325</v>
      </c>
      <c r="D31" s="20">
        <v>11437</v>
      </c>
      <c r="E31" s="21">
        <v>13000</v>
      </c>
      <c r="F31" s="21">
        <v>13000</v>
      </c>
      <c r="G31" s="21">
        <v>13000</v>
      </c>
      <c r="H31" s="69"/>
      <c r="I31" s="103"/>
      <c r="J31" s="103"/>
      <c r="K31" s="103"/>
      <c r="L31" s="103"/>
      <c r="M31" s="103"/>
      <c r="N31" s="22"/>
      <c r="O31" s="75"/>
    </row>
    <row r="32" spans="1:14" ht="14.25">
      <c r="A32" s="34" t="s">
        <v>163</v>
      </c>
      <c r="B32" s="19" t="s">
        <v>164</v>
      </c>
      <c r="C32" s="20">
        <v>2236</v>
      </c>
      <c r="D32" s="20">
        <v>2161</v>
      </c>
      <c r="E32" s="21">
        <v>2300</v>
      </c>
      <c r="F32" s="21">
        <v>2300</v>
      </c>
      <c r="G32" s="19">
        <v>2300</v>
      </c>
      <c r="H32" s="69"/>
      <c r="I32" s="103"/>
      <c r="J32" s="103"/>
      <c r="K32" s="103"/>
      <c r="L32" s="110"/>
      <c r="M32" s="110"/>
      <c r="N32" s="22"/>
    </row>
    <row r="33" spans="1:15" ht="14.25">
      <c r="A33" s="34" t="s">
        <v>165</v>
      </c>
      <c r="B33" s="19" t="s">
        <v>166</v>
      </c>
      <c r="C33" s="20">
        <v>879</v>
      </c>
      <c r="D33" s="20">
        <v>1561</v>
      </c>
      <c r="E33" s="21">
        <v>2200</v>
      </c>
      <c r="F33" s="21">
        <v>2200</v>
      </c>
      <c r="G33" s="21">
        <v>2200</v>
      </c>
      <c r="H33" s="69"/>
      <c r="I33" s="103"/>
      <c r="J33" s="103"/>
      <c r="K33" s="103"/>
      <c r="L33" s="103"/>
      <c r="M33" s="103"/>
      <c r="N33" s="22"/>
      <c r="O33" s="75"/>
    </row>
    <row r="34" spans="1:14" ht="14.25">
      <c r="A34" s="34" t="s">
        <v>167</v>
      </c>
      <c r="B34" s="19" t="s">
        <v>168</v>
      </c>
      <c r="C34" s="20">
        <v>10933</v>
      </c>
      <c r="D34" s="20">
        <v>12182</v>
      </c>
      <c r="E34" s="21">
        <v>13000</v>
      </c>
      <c r="F34" s="21">
        <v>13000</v>
      </c>
      <c r="G34" s="21">
        <v>13000</v>
      </c>
      <c r="H34" s="69"/>
      <c r="I34" s="103"/>
      <c r="J34" s="103"/>
      <c r="K34" s="103"/>
      <c r="L34" s="110"/>
      <c r="M34" s="110"/>
      <c r="N34" s="22"/>
    </row>
    <row r="35" spans="1:14" ht="14.25">
      <c r="A35" s="34" t="s">
        <v>169</v>
      </c>
      <c r="B35" s="19" t="s">
        <v>170</v>
      </c>
      <c r="C35" s="20">
        <v>2488</v>
      </c>
      <c r="D35" s="20">
        <v>4732</v>
      </c>
      <c r="E35" s="21">
        <v>5000</v>
      </c>
      <c r="F35" s="21">
        <v>5000</v>
      </c>
      <c r="G35" s="21">
        <v>5000</v>
      </c>
      <c r="H35" s="69"/>
      <c r="I35" s="103"/>
      <c r="J35" s="103"/>
      <c r="K35" s="103"/>
      <c r="L35" s="103"/>
      <c r="M35" s="103"/>
      <c r="N35" s="22"/>
    </row>
    <row r="36" spans="1:14" ht="14.25">
      <c r="A36" s="35" t="s">
        <v>171</v>
      </c>
      <c r="B36" s="24" t="s">
        <v>4</v>
      </c>
      <c r="C36" s="25">
        <f>SUM(C30:C35)</f>
        <v>26893</v>
      </c>
      <c r="D36" s="25">
        <f>SUM(D30:D35)</f>
        <v>32130</v>
      </c>
      <c r="E36" s="25">
        <f>SUM(E30:E35)</f>
        <v>35600</v>
      </c>
      <c r="F36" s="25">
        <f>SUM(F30:F35)</f>
        <v>35600</v>
      </c>
      <c r="G36" s="25">
        <f>SUM(G30:G35)</f>
        <v>35600</v>
      </c>
      <c r="H36" s="106"/>
      <c r="I36" s="103"/>
      <c r="J36" s="103"/>
      <c r="K36" s="103"/>
      <c r="L36" s="110"/>
      <c r="M36" s="110"/>
      <c r="N36" s="22"/>
    </row>
    <row r="37" spans="1:15" ht="14.25">
      <c r="A37" s="36" t="s">
        <v>172</v>
      </c>
      <c r="B37" s="37" t="s">
        <v>173</v>
      </c>
      <c r="C37" s="20">
        <v>23535</v>
      </c>
      <c r="D37" s="38">
        <v>33398</v>
      </c>
      <c r="E37" s="21">
        <v>36000</v>
      </c>
      <c r="F37" s="21">
        <v>36000</v>
      </c>
      <c r="G37" s="21">
        <v>36000</v>
      </c>
      <c r="H37" s="69"/>
      <c r="I37" s="103"/>
      <c r="J37" s="103"/>
      <c r="K37" s="103"/>
      <c r="L37" s="103"/>
      <c r="M37" s="103"/>
      <c r="N37" s="22"/>
      <c r="O37" s="75"/>
    </row>
    <row r="38" spans="1:13" ht="14.25">
      <c r="A38" s="23" t="s">
        <v>174</v>
      </c>
      <c r="B38" s="24" t="s">
        <v>4</v>
      </c>
      <c r="C38" s="25">
        <f>SUM(C37:C37)</f>
        <v>23535</v>
      </c>
      <c r="D38" s="25">
        <f>SUM(D37:D37)</f>
        <v>33398</v>
      </c>
      <c r="E38" s="25">
        <f>SUM(E37:E37)</f>
        <v>36000</v>
      </c>
      <c r="F38" s="25">
        <f>SUM(F37:F37)</f>
        <v>36000</v>
      </c>
      <c r="G38" s="25">
        <f>SUM(G37:G37)</f>
        <v>36000</v>
      </c>
      <c r="H38" s="106"/>
      <c r="I38" s="103"/>
      <c r="J38" s="103"/>
      <c r="K38" s="103"/>
      <c r="L38" s="110"/>
      <c r="M38" s="110"/>
    </row>
    <row r="39" spans="1:14" ht="14.25">
      <c r="A39" s="27" t="s">
        <v>356</v>
      </c>
      <c r="B39" s="19" t="s">
        <v>357</v>
      </c>
      <c r="C39" s="92">
        <v>826</v>
      </c>
      <c r="D39" s="92">
        <v>0</v>
      </c>
      <c r="E39" s="92">
        <v>0</v>
      </c>
      <c r="F39" s="92">
        <v>0</v>
      </c>
      <c r="G39" s="92">
        <v>0</v>
      </c>
      <c r="H39" s="98"/>
      <c r="I39" s="103"/>
      <c r="J39" s="103"/>
      <c r="K39" s="103"/>
      <c r="L39" s="110"/>
      <c r="M39" s="110"/>
      <c r="N39" s="22"/>
    </row>
    <row r="40" spans="1:14" ht="14.25">
      <c r="A40" s="39" t="s">
        <v>175</v>
      </c>
      <c r="B40" s="37" t="s">
        <v>176</v>
      </c>
      <c r="C40" s="20">
        <v>1449</v>
      </c>
      <c r="D40" s="20">
        <v>5548</v>
      </c>
      <c r="E40" s="21">
        <v>5400</v>
      </c>
      <c r="F40" s="21">
        <v>5400</v>
      </c>
      <c r="G40" s="21">
        <v>5400</v>
      </c>
      <c r="H40" s="69"/>
      <c r="I40" s="103"/>
      <c r="J40" s="103"/>
      <c r="K40" s="103"/>
      <c r="L40" s="103"/>
      <c r="M40" s="103"/>
      <c r="N40" s="22"/>
    </row>
    <row r="41" spans="1:14" ht="14.25">
      <c r="A41" s="23" t="s">
        <v>177</v>
      </c>
      <c r="B41" s="24" t="s">
        <v>4</v>
      </c>
      <c r="C41" s="25">
        <f>SUM(C39:C40)</f>
        <v>2275</v>
      </c>
      <c r="D41" s="25">
        <f>SUM(D39:D40)</f>
        <v>5548</v>
      </c>
      <c r="E41" s="25">
        <f>SUM(E39:E40)</f>
        <v>5400</v>
      </c>
      <c r="F41" s="25">
        <f>SUM(F39:F40)</f>
        <v>5400</v>
      </c>
      <c r="G41" s="25">
        <f>SUM(G39:G40)</f>
        <v>5400</v>
      </c>
      <c r="H41" s="106"/>
      <c r="I41" s="103"/>
      <c r="J41" s="103"/>
      <c r="K41" s="103"/>
      <c r="L41" s="110"/>
      <c r="M41" s="110"/>
      <c r="N41" s="22"/>
    </row>
    <row r="42" spans="1:14" ht="14.25">
      <c r="A42" s="27" t="s">
        <v>178</v>
      </c>
      <c r="B42" s="19" t="s">
        <v>179</v>
      </c>
      <c r="C42" s="40">
        <v>9700</v>
      </c>
      <c r="D42" s="40">
        <v>1184</v>
      </c>
      <c r="E42" s="19">
        <v>1500</v>
      </c>
      <c r="F42" s="19">
        <v>2000</v>
      </c>
      <c r="G42" s="19">
        <v>2000</v>
      </c>
      <c r="H42" s="69"/>
      <c r="I42" s="103"/>
      <c r="J42" s="103"/>
      <c r="K42" s="103"/>
      <c r="L42" s="110"/>
      <c r="M42" s="110"/>
      <c r="N42" s="22"/>
    </row>
    <row r="43" spans="1:14" ht="14.25">
      <c r="A43" s="18" t="s">
        <v>180</v>
      </c>
      <c r="B43" s="19" t="s">
        <v>181</v>
      </c>
      <c r="C43" s="20">
        <v>23420</v>
      </c>
      <c r="D43" s="20">
        <v>298331</v>
      </c>
      <c r="E43" s="21">
        <v>125000</v>
      </c>
      <c r="F43" s="21">
        <v>30000</v>
      </c>
      <c r="G43" s="21">
        <v>30000</v>
      </c>
      <c r="H43" s="69"/>
      <c r="I43" s="103"/>
      <c r="J43" s="103"/>
      <c r="K43" s="103"/>
      <c r="L43" s="110"/>
      <c r="M43" s="110"/>
      <c r="N43" s="22"/>
    </row>
    <row r="44" spans="1:14" ht="14.25">
      <c r="A44" s="18" t="s">
        <v>182</v>
      </c>
      <c r="B44" s="19" t="s">
        <v>183</v>
      </c>
      <c r="C44" s="20">
        <v>151</v>
      </c>
      <c r="D44" s="20">
        <v>817</v>
      </c>
      <c r="E44" s="21">
        <v>1000</v>
      </c>
      <c r="F44" s="21">
        <v>1000</v>
      </c>
      <c r="G44" s="21">
        <v>1000</v>
      </c>
      <c r="H44" s="69"/>
      <c r="I44" s="103"/>
      <c r="J44" s="103"/>
      <c r="K44" s="103"/>
      <c r="L44" s="110"/>
      <c r="M44" s="110"/>
      <c r="N44" s="22"/>
    </row>
    <row r="45" spans="1:14" ht="14.25">
      <c r="A45" s="23" t="s">
        <v>184</v>
      </c>
      <c r="B45" s="24" t="s">
        <v>126</v>
      </c>
      <c r="C45" s="25">
        <f>SUM(C42:C44)</f>
        <v>33271</v>
      </c>
      <c r="D45" s="25">
        <f>SUM(D42:D44)</f>
        <v>300332</v>
      </c>
      <c r="E45" s="25">
        <f>SUM(E42:E44)</f>
        <v>127500</v>
      </c>
      <c r="F45" s="25">
        <f>SUM(F42:F44)</f>
        <v>33000</v>
      </c>
      <c r="G45" s="25">
        <f>SUM(G42:G44)</f>
        <v>33000</v>
      </c>
      <c r="H45" s="106"/>
      <c r="I45" s="103"/>
      <c r="J45" s="103"/>
      <c r="K45" s="103"/>
      <c r="L45" s="110"/>
      <c r="M45" s="110"/>
      <c r="N45" s="22"/>
    </row>
    <row r="46" spans="1:14" ht="14.25">
      <c r="A46" s="27" t="s">
        <v>377</v>
      </c>
      <c r="B46" s="19" t="s">
        <v>378</v>
      </c>
      <c r="C46" s="92">
        <v>1833</v>
      </c>
      <c r="D46" s="92">
        <v>10011</v>
      </c>
      <c r="E46" s="92">
        <v>12000</v>
      </c>
      <c r="F46" s="92">
        <v>12000</v>
      </c>
      <c r="G46" s="92">
        <v>12000</v>
      </c>
      <c r="H46" s="106"/>
      <c r="I46" s="103"/>
      <c r="J46" s="103"/>
      <c r="K46" s="103"/>
      <c r="L46" s="110"/>
      <c r="M46" s="110"/>
      <c r="N46" s="22"/>
    </row>
    <row r="47" spans="1:14" ht="14.25">
      <c r="A47" s="41" t="s">
        <v>185</v>
      </c>
      <c r="B47" s="19" t="s">
        <v>186</v>
      </c>
      <c r="C47" s="20">
        <v>224356</v>
      </c>
      <c r="D47" s="20">
        <v>242603</v>
      </c>
      <c r="E47" s="21">
        <v>250000</v>
      </c>
      <c r="F47" s="21">
        <v>250000</v>
      </c>
      <c r="G47" s="21">
        <v>250000</v>
      </c>
      <c r="H47" s="69"/>
      <c r="I47" s="103"/>
      <c r="J47" s="103"/>
      <c r="K47" s="103"/>
      <c r="L47" s="103"/>
      <c r="M47" s="103"/>
      <c r="N47" s="22"/>
    </row>
    <row r="48" spans="1:14" ht="14.25">
      <c r="A48" s="41" t="s">
        <v>187</v>
      </c>
      <c r="B48" s="19" t="s">
        <v>188</v>
      </c>
      <c r="C48" s="20">
        <v>57441</v>
      </c>
      <c r="D48" s="20">
        <v>59460</v>
      </c>
      <c r="E48" s="21">
        <v>59626</v>
      </c>
      <c r="F48" s="21">
        <v>60098</v>
      </c>
      <c r="G48" s="21">
        <v>60838</v>
      </c>
      <c r="H48" s="69"/>
      <c r="I48" s="103"/>
      <c r="J48" s="103"/>
      <c r="K48" s="103"/>
      <c r="L48" s="75"/>
      <c r="M48" s="75"/>
      <c r="N48" s="22"/>
    </row>
    <row r="49" spans="1:14" ht="14.25">
      <c r="A49" s="41" t="s">
        <v>187</v>
      </c>
      <c r="B49" s="19" t="s">
        <v>189</v>
      </c>
      <c r="C49" s="20">
        <v>2935481</v>
      </c>
      <c r="D49" s="20">
        <v>3174858</v>
      </c>
      <c r="E49" s="21">
        <v>3338451</v>
      </c>
      <c r="F49" s="21">
        <v>3338451</v>
      </c>
      <c r="G49" s="21">
        <v>3338451</v>
      </c>
      <c r="H49" s="69"/>
      <c r="I49" s="103"/>
      <c r="J49" s="103"/>
      <c r="K49" s="103"/>
      <c r="L49" s="103"/>
      <c r="M49" s="103"/>
      <c r="N49" s="22"/>
    </row>
    <row r="50" spans="1:14" ht="14.25">
      <c r="A50" s="41" t="s">
        <v>187</v>
      </c>
      <c r="B50" s="19" t="s">
        <v>387</v>
      </c>
      <c r="C50" s="20">
        <v>80414</v>
      </c>
      <c r="D50" s="20">
        <v>68034</v>
      </c>
      <c r="E50" s="21">
        <v>88718</v>
      </c>
      <c r="F50" s="21">
        <v>88718</v>
      </c>
      <c r="G50" s="21">
        <v>88718</v>
      </c>
      <c r="H50" s="69"/>
      <c r="I50" s="103"/>
      <c r="J50" s="103"/>
      <c r="K50" s="103"/>
      <c r="L50" s="103"/>
      <c r="M50" s="103"/>
      <c r="N50" s="22"/>
    </row>
    <row r="51" spans="1:14" ht="14.25">
      <c r="A51" s="41" t="s">
        <v>185</v>
      </c>
      <c r="B51" s="19" t="s">
        <v>388</v>
      </c>
      <c r="C51" s="20">
        <v>0</v>
      </c>
      <c r="D51" s="20">
        <v>113774</v>
      </c>
      <c r="E51" s="21">
        <v>114000</v>
      </c>
      <c r="F51" s="21">
        <v>114240</v>
      </c>
      <c r="G51" s="21">
        <v>116525</v>
      </c>
      <c r="H51" s="69"/>
      <c r="I51" s="11"/>
      <c r="J51" s="11"/>
      <c r="K51" s="11"/>
      <c r="L51" s="103"/>
      <c r="M51" s="103"/>
      <c r="N51" s="22"/>
    </row>
    <row r="52" spans="1:14" ht="14.25">
      <c r="A52" s="41" t="s">
        <v>185</v>
      </c>
      <c r="B52" s="19" t="s">
        <v>360</v>
      </c>
      <c r="C52" s="20">
        <v>127054</v>
      </c>
      <c r="D52" s="20">
        <v>124498</v>
      </c>
      <c r="E52" s="21">
        <v>327129</v>
      </c>
      <c r="F52" s="19">
        <v>306881</v>
      </c>
      <c r="G52" s="19">
        <v>44000</v>
      </c>
      <c r="H52" s="69"/>
      <c r="I52" s="109"/>
      <c r="J52" s="103"/>
      <c r="K52" s="103"/>
      <c r="L52" s="75"/>
      <c r="M52" s="75"/>
      <c r="N52" s="22"/>
    </row>
    <row r="53" spans="1:14" ht="14.25">
      <c r="A53" s="41" t="s">
        <v>190</v>
      </c>
      <c r="B53" s="19" t="s">
        <v>392</v>
      </c>
      <c r="C53" s="20">
        <v>0</v>
      </c>
      <c r="D53" s="20">
        <v>0</v>
      </c>
      <c r="E53" s="21">
        <v>2125000</v>
      </c>
      <c r="F53" s="19">
        <v>872500</v>
      </c>
      <c r="G53" s="19">
        <v>205505</v>
      </c>
      <c r="H53" s="69"/>
      <c r="I53" s="103"/>
      <c r="J53" s="103"/>
      <c r="K53" s="103"/>
      <c r="L53" s="110"/>
      <c r="M53" s="110"/>
      <c r="N53" s="22"/>
    </row>
    <row r="54" spans="1:14" ht="14.25">
      <c r="A54" s="41" t="s">
        <v>190</v>
      </c>
      <c r="B54" s="19" t="s">
        <v>379</v>
      </c>
      <c r="C54" s="20">
        <v>40349</v>
      </c>
      <c r="D54" s="20">
        <v>252341</v>
      </c>
      <c r="E54" s="21">
        <v>151862</v>
      </c>
      <c r="F54" s="19">
        <v>402806</v>
      </c>
      <c r="G54" s="19">
        <v>0</v>
      </c>
      <c r="H54" s="101"/>
      <c r="I54" s="103"/>
      <c r="J54" s="103"/>
      <c r="K54" s="103"/>
      <c r="L54" s="103"/>
      <c r="M54" s="103"/>
      <c r="N54" s="22"/>
    </row>
    <row r="55" spans="1:14" ht="14.25">
      <c r="A55" s="23" t="s">
        <v>191</v>
      </c>
      <c r="B55" s="24" t="s">
        <v>126</v>
      </c>
      <c r="C55" s="25">
        <f>SUM(C46:C54)</f>
        <v>3466928</v>
      </c>
      <c r="D55" s="25">
        <f>SUM(D46:D54)</f>
        <v>4045579</v>
      </c>
      <c r="E55" s="25">
        <f>SUM(E46:E54)</f>
        <v>6466786</v>
      </c>
      <c r="F55" s="25">
        <f>SUM(F46:F54)</f>
        <v>5445694</v>
      </c>
      <c r="G55" s="25">
        <f>SUM(G46:G54)</f>
        <v>4116037</v>
      </c>
      <c r="H55" s="106"/>
      <c r="I55" s="103"/>
      <c r="J55" s="103"/>
      <c r="K55" s="103"/>
      <c r="L55" s="110"/>
      <c r="M55" s="110"/>
      <c r="N55" s="22"/>
    </row>
    <row r="56" spans="1:14" ht="14.25">
      <c r="A56" s="41" t="s">
        <v>192</v>
      </c>
      <c r="B56" s="19" t="s">
        <v>193</v>
      </c>
      <c r="C56" s="20">
        <v>444580</v>
      </c>
      <c r="D56" s="20">
        <v>486925</v>
      </c>
      <c r="E56" s="21">
        <v>500000</v>
      </c>
      <c r="F56" s="21">
        <v>500000</v>
      </c>
      <c r="G56" s="21">
        <v>500000</v>
      </c>
      <c r="H56" s="69"/>
      <c r="I56" s="103"/>
      <c r="J56" s="103"/>
      <c r="K56" s="103"/>
      <c r="L56" s="110"/>
      <c r="M56" s="110"/>
      <c r="N56" s="22"/>
    </row>
    <row r="57" spans="1:14" ht="14.25">
      <c r="A57" s="41" t="s">
        <v>117</v>
      </c>
      <c r="B57" s="19" t="s">
        <v>194</v>
      </c>
      <c r="C57" s="20">
        <v>325680</v>
      </c>
      <c r="D57" s="20">
        <v>353130</v>
      </c>
      <c r="E57" s="21">
        <v>393581</v>
      </c>
      <c r="F57" s="21">
        <v>393581</v>
      </c>
      <c r="G57" s="21">
        <v>393581</v>
      </c>
      <c r="H57" s="69"/>
      <c r="I57" s="103"/>
      <c r="J57" s="103"/>
      <c r="K57" s="103"/>
      <c r="L57" s="103"/>
      <c r="M57" s="103"/>
      <c r="N57" s="75"/>
    </row>
    <row r="58" spans="1:13" ht="14.25">
      <c r="A58" s="23" t="s">
        <v>195</v>
      </c>
      <c r="B58" s="24" t="s">
        <v>4</v>
      </c>
      <c r="C58" s="25">
        <f>SUM(C56:C57)</f>
        <v>770260</v>
      </c>
      <c r="D58" s="25">
        <f>SUM(D56:D57)</f>
        <v>840055</v>
      </c>
      <c r="E58" s="25">
        <f>SUM(E56:E57)</f>
        <v>893581</v>
      </c>
      <c r="F58" s="25">
        <f>SUM(F56:F57)</f>
        <v>893581</v>
      </c>
      <c r="G58" s="25">
        <f>SUM(G56:G57)</f>
        <v>893581</v>
      </c>
      <c r="H58" s="106"/>
      <c r="I58" s="103"/>
      <c r="J58" s="103"/>
      <c r="K58" s="103"/>
      <c r="L58" s="110"/>
      <c r="M58" s="110"/>
    </row>
    <row r="59" spans="1:14" ht="14.25">
      <c r="A59" s="27" t="s">
        <v>196</v>
      </c>
      <c r="B59" s="19" t="s">
        <v>197</v>
      </c>
      <c r="C59" s="40">
        <v>141</v>
      </c>
      <c r="D59" s="20">
        <v>1263</v>
      </c>
      <c r="E59" s="21">
        <v>1500</v>
      </c>
      <c r="F59" s="21">
        <v>1500</v>
      </c>
      <c r="G59" s="21">
        <v>1500</v>
      </c>
      <c r="H59" s="69"/>
      <c r="I59" s="103"/>
      <c r="J59" s="103"/>
      <c r="K59" s="103"/>
      <c r="L59" s="110"/>
      <c r="M59" s="110"/>
      <c r="N59" s="22"/>
    </row>
    <row r="60" spans="1:14" ht="14.25">
      <c r="A60" s="39" t="s">
        <v>198</v>
      </c>
      <c r="B60" s="37" t="s">
        <v>199</v>
      </c>
      <c r="C60" s="40">
        <v>3842</v>
      </c>
      <c r="D60" s="20">
        <v>1727</v>
      </c>
      <c r="E60" s="21">
        <v>1764</v>
      </c>
      <c r="F60" s="21">
        <v>3064</v>
      </c>
      <c r="G60" s="21">
        <v>3064</v>
      </c>
      <c r="H60" s="69"/>
      <c r="I60" s="103"/>
      <c r="J60" s="103"/>
      <c r="K60" s="103"/>
      <c r="L60" s="103"/>
      <c r="M60" s="103"/>
      <c r="N60" s="22"/>
    </row>
    <row r="61" spans="1:14" ht="14.25">
      <c r="A61" s="39" t="s">
        <v>200</v>
      </c>
      <c r="B61" s="37" t="s">
        <v>201</v>
      </c>
      <c r="C61" s="40">
        <v>115810</v>
      </c>
      <c r="D61" s="20">
        <v>124428</v>
      </c>
      <c r="E61" s="21">
        <v>126275</v>
      </c>
      <c r="F61" s="21">
        <v>126275</v>
      </c>
      <c r="G61" s="21">
        <v>126275</v>
      </c>
      <c r="H61" s="69"/>
      <c r="I61" s="103"/>
      <c r="J61" s="103"/>
      <c r="K61" s="103"/>
      <c r="L61" s="103"/>
      <c r="M61" s="103"/>
      <c r="N61" s="22"/>
    </row>
    <row r="62" spans="1:15" ht="14.25">
      <c r="A62" s="41" t="s">
        <v>202</v>
      </c>
      <c r="B62" s="19" t="s">
        <v>203</v>
      </c>
      <c r="C62" s="40">
        <v>7665</v>
      </c>
      <c r="D62" s="20">
        <v>4918</v>
      </c>
      <c r="E62" s="21">
        <v>5170</v>
      </c>
      <c r="F62" s="21">
        <v>5175</v>
      </c>
      <c r="G62" s="21">
        <v>5181</v>
      </c>
      <c r="H62" s="69"/>
      <c r="I62" s="103"/>
      <c r="J62" s="103"/>
      <c r="K62" s="103"/>
      <c r="L62" s="103"/>
      <c r="M62" s="103"/>
      <c r="N62" s="22"/>
      <c r="O62" s="75"/>
    </row>
    <row r="63" spans="1:15" ht="14.25">
      <c r="A63" s="41" t="s">
        <v>204</v>
      </c>
      <c r="B63" s="19" t="s">
        <v>205</v>
      </c>
      <c r="C63" s="40">
        <v>96099</v>
      </c>
      <c r="D63" s="20">
        <v>87877</v>
      </c>
      <c r="E63" s="21">
        <v>85203</v>
      </c>
      <c r="F63" s="21">
        <v>85203</v>
      </c>
      <c r="G63" s="21">
        <v>85537</v>
      </c>
      <c r="H63" s="69"/>
      <c r="I63" s="103"/>
      <c r="J63" s="103"/>
      <c r="K63" s="103"/>
      <c r="L63" s="103"/>
      <c r="M63" s="103"/>
      <c r="N63" s="22"/>
      <c r="O63" s="75"/>
    </row>
    <row r="64" spans="1:14" ht="14.25">
      <c r="A64" s="41" t="s">
        <v>332</v>
      </c>
      <c r="B64" s="19" t="s">
        <v>333</v>
      </c>
      <c r="C64" s="40">
        <v>1347</v>
      </c>
      <c r="D64" s="20">
        <v>903</v>
      </c>
      <c r="E64" s="21">
        <v>530</v>
      </c>
      <c r="F64" s="21">
        <v>530</v>
      </c>
      <c r="G64" s="21">
        <v>530</v>
      </c>
      <c r="H64" s="69"/>
      <c r="I64" s="103"/>
      <c r="J64" s="103"/>
      <c r="K64" s="103"/>
      <c r="L64" s="103"/>
      <c r="M64" s="103"/>
      <c r="N64" s="22"/>
    </row>
    <row r="65" spans="1:14" ht="14.25">
      <c r="A65" s="41" t="s">
        <v>206</v>
      </c>
      <c r="B65" s="19" t="s">
        <v>207</v>
      </c>
      <c r="C65" s="40">
        <v>20762</v>
      </c>
      <c r="D65" s="20">
        <v>40126</v>
      </c>
      <c r="E65" s="21">
        <v>41000</v>
      </c>
      <c r="F65" s="21">
        <v>41000</v>
      </c>
      <c r="G65" s="21">
        <v>42000</v>
      </c>
      <c r="H65" s="69"/>
      <c r="I65" s="103"/>
      <c r="J65" s="103"/>
      <c r="K65" s="103"/>
      <c r="L65" s="110"/>
      <c r="M65" s="110"/>
      <c r="N65" s="22"/>
    </row>
    <row r="66" spans="1:14" ht="14.25">
      <c r="A66" s="41" t="s">
        <v>208</v>
      </c>
      <c r="B66" s="19" t="s">
        <v>209</v>
      </c>
      <c r="C66" s="40">
        <v>43931</v>
      </c>
      <c r="D66" s="20">
        <v>31855</v>
      </c>
      <c r="E66" s="21">
        <v>32330</v>
      </c>
      <c r="F66" s="21">
        <v>32350</v>
      </c>
      <c r="G66" s="21">
        <v>32400</v>
      </c>
      <c r="H66" s="69"/>
      <c r="I66" s="103"/>
      <c r="J66" s="103"/>
      <c r="K66" s="103"/>
      <c r="L66" s="103"/>
      <c r="M66" s="103"/>
      <c r="N66" s="22"/>
    </row>
    <row r="67" spans="1:14" ht="14.25">
      <c r="A67" s="41" t="s">
        <v>210</v>
      </c>
      <c r="B67" s="19" t="s">
        <v>211</v>
      </c>
      <c r="C67" s="40">
        <v>100484</v>
      </c>
      <c r="D67" s="20">
        <v>130242</v>
      </c>
      <c r="E67" s="21">
        <v>128000</v>
      </c>
      <c r="F67" s="21">
        <v>129000</v>
      </c>
      <c r="G67" s="21">
        <v>130000</v>
      </c>
      <c r="H67" s="69"/>
      <c r="I67" s="103"/>
      <c r="J67" s="103"/>
      <c r="K67" s="103"/>
      <c r="L67" s="103"/>
      <c r="M67" s="103"/>
      <c r="N67" s="22"/>
    </row>
    <row r="68" spans="1:14" ht="14.25">
      <c r="A68" s="41" t="s">
        <v>212</v>
      </c>
      <c r="B68" s="19" t="s">
        <v>213</v>
      </c>
      <c r="C68" s="40">
        <v>9839</v>
      </c>
      <c r="D68" s="20">
        <v>10861</v>
      </c>
      <c r="E68" s="21">
        <v>7000</v>
      </c>
      <c r="F68" s="21">
        <v>8000</v>
      </c>
      <c r="G68" s="21">
        <v>9000</v>
      </c>
      <c r="H68" s="69"/>
      <c r="I68" s="103"/>
      <c r="J68" s="103"/>
      <c r="K68" s="103"/>
      <c r="L68" s="103"/>
      <c r="M68" s="103"/>
      <c r="N68" s="22"/>
    </row>
    <row r="69" spans="1:14" ht="14.25">
      <c r="A69" s="41" t="s">
        <v>214</v>
      </c>
      <c r="B69" s="19" t="s">
        <v>215</v>
      </c>
      <c r="C69" s="40">
        <v>31289</v>
      </c>
      <c r="D69" s="20">
        <v>35376</v>
      </c>
      <c r="E69" s="21">
        <v>30200</v>
      </c>
      <c r="F69" s="21">
        <v>30200</v>
      </c>
      <c r="G69" s="21">
        <v>30200</v>
      </c>
      <c r="H69" s="69"/>
      <c r="I69" s="103"/>
      <c r="J69" s="103"/>
      <c r="K69" s="103"/>
      <c r="L69" s="75"/>
      <c r="M69" s="75"/>
      <c r="N69" s="22"/>
    </row>
    <row r="70" spans="1:14" ht="14.25">
      <c r="A70" s="41" t="s">
        <v>334</v>
      </c>
      <c r="B70" s="19" t="s">
        <v>335</v>
      </c>
      <c r="C70" s="40">
        <v>1071</v>
      </c>
      <c r="D70" s="20">
        <v>39032</v>
      </c>
      <c r="E70" s="21">
        <v>38440</v>
      </c>
      <c r="F70" s="21">
        <v>38990</v>
      </c>
      <c r="G70" s="21">
        <v>39641</v>
      </c>
      <c r="H70" s="69"/>
      <c r="I70" s="103"/>
      <c r="J70" s="103"/>
      <c r="K70" s="103"/>
      <c r="L70" s="103"/>
      <c r="M70" s="103"/>
      <c r="N70" s="22"/>
    </row>
    <row r="71" spans="1:14" ht="14.25">
      <c r="A71" s="41" t="s">
        <v>216</v>
      </c>
      <c r="B71" s="19" t="s">
        <v>217</v>
      </c>
      <c r="C71" s="40">
        <v>13686</v>
      </c>
      <c r="D71" s="20">
        <v>9979</v>
      </c>
      <c r="E71" s="21">
        <v>9600</v>
      </c>
      <c r="F71" s="21">
        <v>9600</v>
      </c>
      <c r="G71" s="21">
        <v>9600</v>
      </c>
      <c r="H71" s="69"/>
      <c r="I71" s="103"/>
      <c r="J71" s="103"/>
      <c r="K71" s="103"/>
      <c r="L71" s="103"/>
      <c r="M71" s="103"/>
      <c r="N71" s="22"/>
    </row>
    <row r="72" spans="1:15" ht="14.25">
      <c r="A72" s="41" t="s">
        <v>218</v>
      </c>
      <c r="B72" s="19" t="s">
        <v>219</v>
      </c>
      <c r="C72" s="40">
        <v>239112</v>
      </c>
      <c r="D72" s="20">
        <v>271396</v>
      </c>
      <c r="E72" s="21">
        <v>287626</v>
      </c>
      <c r="F72" s="21">
        <v>287626</v>
      </c>
      <c r="G72" s="21">
        <v>291327</v>
      </c>
      <c r="H72" s="69"/>
      <c r="I72" s="103"/>
      <c r="J72" s="103"/>
      <c r="K72" s="103"/>
      <c r="L72" s="103"/>
      <c r="M72" s="103"/>
      <c r="N72" s="22"/>
      <c r="O72" s="75"/>
    </row>
    <row r="73" spans="1:14" ht="14.25">
      <c r="A73" s="41" t="s">
        <v>220</v>
      </c>
      <c r="B73" s="19" t="s">
        <v>221</v>
      </c>
      <c r="C73" s="40">
        <v>30633</v>
      </c>
      <c r="D73" s="20">
        <v>3401</v>
      </c>
      <c r="E73" s="21">
        <v>7000</v>
      </c>
      <c r="F73" s="21">
        <v>7060</v>
      </c>
      <c r="G73" s="21">
        <v>7419</v>
      </c>
      <c r="H73" s="69"/>
      <c r="I73" s="103"/>
      <c r="J73" s="103"/>
      <c r="K73" s="103"/>
      <c r="L73" s="103"/>
      <c r="M73" s="103"/>
      <c r="N73" s="22"/>
    </row>
    <row r="74" spans="1:15" ht="14.25">
      <c r="A74" s="41" t="s">
        <v>222</v>
      </c>
      <c r="B74" s="19" t="s">
        <v>223</v>
      </c>
      <c r="C74" s="40">
        <v>28028</v>
      </c>
      <c r="D74" s="20">
        <v>31066</v>
      </c>
      <c r="E74" s="21">
        <v>4000</v>
      </c>
      <c r="F74" s="21">
        <v>4000</v>
      </c>
      <c r="G74" s="21">
        <v>4000</v>
      </c>
      <c r="H74" s="69"/>
      <c r="I74" s="103"/>
      <c r="J74" s="103"/>
      <c r="K74" s="103"/>
      <c r="L74" s="75"/>
      <c r="M74" s="75"/>
      <c r="N74" s="22"/>
      <c r="O74" s="75"/>
    </row>
    <row r="75" spans="1:13" ht="14.25">
      <c r="A75" s="23" t="s">
        <v>224</v>
      </c>
      <c r="B75" s="24" t="s">
        <v>126</v>
      </c>
      <c r="C75" s="25">
        <f>SUM(C59:C74)</f>
        <v>743739</v>
      </c>
      <c r="D75" s="25">
        <f>SUM(D59:D74)</f>
        <v>824450</v>
      </c>
      <c r="E75" s="25">
        <f>SUM(E59:E74)</f>
        <v>805638</v>
      </c>
      <c r="F75" s="25">
        <f>SUM(F59:F74)</f>
        <v>809573</v>
      </c>
      <c r="G75" s="25">
        <f>SUM(G59:G74)</f>
        <v>817674</v>
      </c>
      <c r="H75" s="106"/>
      <c r="I75" s="109"/>
      <c r="J75" s="109"/>
      <c r="K75" s="109"/>
      <c r="L75" s="104"/>
      <c r="M75" s="104"/>
    </row>
    <row r="76" spans="1:13" ht="14.25">
      <c r="A76" s="23"/>
      <c r="B76" s="24" t="s">
        <v>373</v>
      </c>
      <c r="C76" s="29">
        <f>(C75+C58+C55+C45+C41+C38+C36+C29+C24+C21+C19+C16+C13+C10)</f>
        <v>28209456</v>
      </c>
      <c r="D76" s="29">
        <f>(D75+D58+D55+D45+D41+D38+D36+D29+D24+D21+D19+D16+D13+D10)</f>
        <v>31457259</v>
      </c>
      <c r="E76" s="29">
        <f>(E75+E58+E55+E45+E41+E38+E36+E29+E24+E21+E19+E16+E13+E10)</f>
        <v>34421926</v>
      </c>
      <c r="F76" s="29">
        <f>(F75+F58+F55+F45+F41+F38+F36+F29+F24+F21+F19+F16+F13+F10)</f>
        <v>33657165</v>
      </c>
      <c r="G76" s="29">
        <f>(G75+G58+G55+G45+G41+G38+G36+G29+G24+G21+G19+G16+G13+G10)</f>
        <v>33380968</v>
      </c>
      <c r="H76" s="105"/>
      <c r="I76" s="109"/>
      <c r="J76" s="109"/>
      <c r="K76" s="109"/>
      <c r="L76" s="104"/>
      <c r="M76" s="104"/>
    </row>
    <row r="77" spans="1:13" ht="14.25">
      <c r="A77" s="15"/>
      <c r="B77" s="16" t="s">
        <v>362</v>
      </c>
      <c r="C77" s="16">
        <v>6151327</v>
      </c>
      <c r="D77" s="42">
        <v>4286962</v>
      </c>
      <c r="E77" s="48">
        <v>4400374</v>
      </c>
      <c r="F77" s="48">
        <v>3627500</v>
      </c>
      <c r="G77" s="48">
        <v>159363</v>
      </c>
      <c r="H77" s="57"/>
      <c r="I77" s="103"/>
      <c r="J77" s="109"/>
      <c r="K77" s="103"/>
      <c r="L77" s="104"/>
      <c r="M77" s="104"/>
    </row>
    <row r="78" spans="1:13" ht="14.25">
      <c r="A78" s="15"/>
      <c r="B78" s="16" t="s">
        <v>390</v>
      </c>
      <c r="C78" s="16">
        <v>0</v>
      </c>
      <c r="D78" s="42">
        <v>0</v>
      </c>
      <c r="E78" s="48">
        <v>319516</v>
      </c>
      <c r="F78" s="48">
        <v>0</v>
      </c>
      <c r="G78" s="48">
        <v>0</v>
      </c>
      <c r="H78" s="57"/>
      <c r="I78" s="103"/>
      <c r="J78" s="109"/>
      <c r="K78" s="103"/>
      <c r="L78" s="104"/>
      <c r="M78" s="104"/>
    </row>
    <row r="79" spans="1:13" ht="14.25">
      <c r="A79" s="43"/>
      <c r="B79" s="16" t="s">
        <v>225</v>
      </c>
      <c r="C79" s="42">
        <v>2711643</v>
      </c>
      <c r="D79" s="42">
        <v>2781384</v>
      </c>
      <c r="E79" s="48">
        <v>1714050</v>
      </c>
      <c r="F79" s="48">
        <v>0</v>
      </c>
      <c r="G79" s="48">
        <v>0</v>
      </c>
      <c r="H79" s="57"/>
      <c r="I79" s="103"/>
      <c r="J79" s="103"/>
      <c r="K79" s="103"/>
      <c r="L79" s="104"/>
      <c r="M79" s="104"/>
    </row>
    <row r="80" spans="1:13" ht="14.25">
      <c r="A80" s="24"/>
      <c r="B80" s="44" t="s">
        <v>226</v>
      </c>
      <c r="C80" s="30">
        <f>(C79+C77+C75+C58+C55+C45+C41+C38+C36+C29+C24+C21+C19+C16+C13+C10)</f>
        <v>37072426</v>
      </c>
      <c r="D80" s="30">
        <f>(D79+D77+D75+D58+D55+D45+D41+D38+D36+D29+D24+D21+D19+D16+D13+D10)</f>
        <v>38525605</v>
      </c>
      <c r="E80" s="30">
        <f>(E79+E78+E77+E76)</f>
        <v>40855866</v>
      </c>
      <c r="F80" s="30">
        <f>(F79+F77+F75+F58+F55+F45+F41+F38+F36+F29+F24+F21+F19+F16+F13+F10)</f>
        <v>37284665</v>
      </c>
      <c r="G80" s="30">
        <f>(G79+G77+G75+G58+G55+G45+G41+G38+G36+G29+G24+G21+G19+G16+G13+G10)</f>
        <v>33540331</v>
      </c>
      <c r="H80" s="81"/>
      <c r="I80" s="132"/>
      <c r="J80" s="103"/>
      <c r="K80" s="103"/>
      <c r="L80" s="104"/>
      <c r="M80" s="104"/>
    </row>
    <row r="81" spans="1:13" ht="14.25">
      <c r="A81" s="57"/>
      <c r="B81" s="88"/>
      <c r="C81" s="89"/>
      <c r="D81" s="81"/>
      <c r="E81" s="81"/>
      <c r="F81" s="81"/>
      <c r="G81" s="79"/>
      <c r="H81" s="111"/>
      <c r="I81" s="133"/>
      <c r="J81" s="103"/>
      <c r="K81" s="103"/>
      <c r="L81" s="104"/>
      <c r="M81" s="104"/>
    </row>
    <row r="82" spans="1:13" ht="14.25">
      <c r="A82" s="57"/>
      <c r="B82" s="88"/>
      <c r="C82" s="89"/>
      <c r="D82" s="81"/>
      <c r="E82" s="81"/>
      <c r="F82" s="81"/>
      <c r="G82" s="79"/>
      <c r="H82" s="111"/>
      <c r="I82" s="133"/>
      <c r="J82" s="103"/>
      <c r="K82" s="103"/>
      <c r="L82" s="104"/>
      <c r="M82" s="104"/>
    </row>
    <row r="83" spans="1:13" ht="15">
      <c r="A83" s="57"/>
      <c r="B83" s="143" t="s">
        <v>404</v>
      </c>
      <c r="C83" s="143" t="s">
        <v>405</v>
      </c>
      <c r="E83" s="13"/>
      <c r="F83" s="143" t="s">
        <v>381</v>
      </c>
      <c r="G83" s="84"/>
      <c r="H83" s="111"/>
      <c r="I83" s="132"/>
      <c r="J83" s="103"/>
      <c r="K83" s="103"/>
      <c r="L83" s="104"/>
      <c r="M83" s="104"/>
    </row>
    <row r="84" spans="1:13" ht="14.25">
      <c r="A84" s="57"/>
      <c r="B84" s="144" t="s">
        <v>406</v>
      </c>
      <c r="C84" s="60"/>
      <c r="D84" s="13"/>
      <c r="E84" s="13"/>
      <c r="F84" s="84"/>
      <c r="G84" s="79"/>
      <c r="H84" s="111"/>
      <c r="I84" s="132"/>
      <c r="J84" s="103"/>
      <c r="K84" s="103"/>
      <c r="L84" s="104"/>
      <c r="M84" s="104"/>
    </row>
    <row r="85" spans="1:13" ht="14.25">
      <c r="A85" s="57"/>
      <c r="B85" s="144" t="s">
        <v>407</v>
      </c>
      <c r="C85" s="60"/>
      <c r="D85" s="13"/>
      <c r="E85" s="13"/>
      <c r="F85" s="84"/>
      <c r="G85" s="79"/>
      <c r="H85" s="111"/>
      <c r="I85" s="132"/>
      <c r="J85" s="103"/>
      <c r="K85" s="103"/>
      <c r="L85" s="104"/>
      <c r="M85" s="104"/>
    </row>
    <row r="86" spans="1:13" ht="14.25">
      <c r="A86" s="57"/>
      <c r="B86" s="13"/>
      <c r="C86" s="60"/>
      <c r="D86" s="13"/>
      <c r="E86" s="13"/>
      <c r="F86" s="84"/>
      <c r="G86" s="79"/>
      <c r="H86" s="111"/>
      <c r="I86" s="132"/>
      <c r="J86" s="103"/>
      <c r="K86" s="103"/>
      <c r="L86" s="104"/>
      <c r="M86" s="104"/>
    </row>
    <row r="87" spans="1:13" ht="14.25">
      <c r="A87" s="57"/>
      <c r="B87" s="13"/>
      <c r="C87" s="60"/>
      <c r="D87" s="13"/>
      <c r="E87" s="13"/>
      <c r="F87" s="84"/>
      <c r="G87" s="79"/>
      <c r="H87" s="111"/>
      <c r="I87" s="132"/>
      <c r="J87" s="103"/>
      <c r="K87" s="103"/>
      <c r="L87" s="104"/>
      <c r="M87" s="104"/>
    </row>
    <row r="88" spans="1:13" ht="14.25">
      <c r="A88" s="57"/>
      <c r="B88" s="13"/>
      <c r="C88" s="60"/>
      <c r="D88" s="13"/>
      <c r="E88" s="13"/>
      <c r="F88" s="84"/>
      <c r="G88" s="79"/>
      <c r="H88" s="111"/>
      <c r="I88" s="132"/>
      <c r="J88" s="103"/>
      <c r="K88" s="103"/>
      <c r="L88" s="104"/>
      <c r="M88" s="104"/>
    </row>
    <row r="89" spans="1:13" ht="14.25">
      <c r="A89" s="57"/>
      <c r="B89" s="13"/>
      <c r="C89" s="60"/>
      <c r="D89" s="13"/>
      <c r="E89" s="13"/>
      <c r="F89" s="84"/>
      <c r="G89" s="79"/>
      <c r="H89" s="111"/>
      <c r="I89" s="132"/>
      <c r="J89" s="103"/>
      <c r="K89" s="103"/>
      <c r="L89" s="104"/>
      <c r="M89" s="104"/>
    </row>
    <row r="90" spans="1:13" ht="14.25">
      <c r="A90" s="57"/>
      <c r="B90" s="13"/>
      <c r="C90" s="60"/>
      <c r="D90" s="13"/>
      <c r="E90" s="13"/>
      <c r="F90" s="84"/>
      <c r="G90" s="79"/>
      <c r="H90" s="111"/>
      <c r="I90" s="132"/>
      <c r="J90" s="103"/>
      <c r="K90" s="103"/>
      <c r="L90" s="104"/>
      <c r="M90" s="104"/>
    </row>
    <row r="91" spans="1:13" ht="14.25">
      <c r="A91" s="57"/>
      <c r="B91" s="13"/>
      <c r="C91" s="60"/>
      <c r="D91" s="13"/>
      <c r="E91" s="13"/>
      <c r="F91" s="84"/>
      <c r="G91" s="79"/>
      <c r="H91" s="111"/>
      <c r="I91" s="132"/>
      <c r="J91" s="103"/>
      <c r="K91" s="103"/>
      <c r="L91" s="104"/>
      <c r="M91" s="104"/>
    </row>
    <row r="92" spans="1:13" ht="14.25">
      <c r="A92" s="57"/>
      <c r="B92" s="13"/>
      <c r="C92" s="60"/>
      <c r="D92" s="13"/>
      <c r="E92" s="13"/>
      <c r="F92" s="84"/>
      <c r="G92" s="79"/>
      <c r="H92" s="111"/>
      <c r="I92" s="132"/>
      <c r="J92" s="103"/>
      <c r="K92" s="103"/>
      <c r="L92" s="104"/>
      <c r="M92" s="104"/>
    </row>
    <row r="93" spans="1:13" ht="14.25">
      <c r="A93" s="57"/>
      <c r="B93" s="13"/>
      <c r="C93" s="60"/>
      <c r="D93" s="13"/>
      <c r="E93" s="13"/>
      <c r="F93" s="84"/>
      <c r="G93" s="79"/>
      <c r="H93" s="111"/>
      <c r="I93" s="132"/>
      <c r="J93" s="103"/>
      <c r="K93" s="103"/>
      <c r="L93" s="104"/>
      <c r="M93" s="104"/>
    </row>
    <row r="94" spans="1:13" ht="14.25">
      <c r="A94" s="57"/>
      <c r="B94" s="13"/>
      <c r="C94" s="60"/>
      <c r="D94" s="13"/>
      <c r="E94" s="13"/>
      <c r="F94" s="84"/>
      <c r="G94" s="79"/>
      <c r="H94" s="111"/>
      <c r="I94" s="132"/>
      <c r="J94" s="103"/>
      <c r="K94" s="103"/>
      <c r="L94" s="104"/>
      <c r="M94" s="104"/>
    </row>
    <row r="95" spans="1:13" ht="14.25">
      <c r="A95" s="57"/>
      <c r="B95" s="13"/>
      <c r="C95" s="60"/>
      <c r="D95" s="13"/>
      <c r="E95" s="13"/>
      <c r="F95" s="84"/>
      <c r="G95" s="79"/>
      <c r="H95" s="111"/>
      <c r="I95" s="132"/>
      <c r="J95" s="103"/>
      <c r="K95" s="103"/>
      <c r="L95" s="104"/>
      <c r="M95" s="104"/>
    </row>
    <row r="96" spans="1:13" ht="14.25">
      <c r="A96" s="57"/>
      <c r="B96" s="13"/>
      <c r="C96" s="60"/>
      <c r="D96" s="13"/>
      <c r="E96" s="13"/>
      <c r="F96" s="84"/>
      <c r="G96" s="79"/>
      <c r="H96" s="111"/>
      <c r="I96" s="132"/>
      <c r="J96" s="103"/>
      <c r="K96" s="103"/>
      <c r="L96" s="104"/>
      <c r="M96" s="104"/>
    </row>
    <row r="97" spans="1:13" ht="14.25">
      <c r="A97" s="57"/>
      <c r="B97" s="13"/>
      <c r="C97" s="60"/>
      <c r="D97" s="13"/>
      <c r="E97" s="13"/>
      <c r="F97" s="84"/>
      <c r="G97" s="79"/>
      <c r="H97" s="111"/>
      <c r="I97" s="132"/>
      <c r="J97" s="103"/>
      <c r="K97" s="103"/>
      <c r="L97" s="104"/>
      <c r="M97" s="104"/>
    </row>
    <row r="98" spans="1:13" ht="14.25">
      <c r="A98" s="57"/>
      <c r="B98" s="13"/>
      <c r="C98" s="60"/>
      <c r="D98" s="13"/>
      <c r="E98" s="13"/>
      <c r="F98" s="84"/>
      <c r="G98" s="79"/>
      <c r="H98" s="111"/>
      <c r="I98" s="132"/>
      <c r="J98" s="103"/>
      <c r="K98" s="103"/>
      <c r="L98" s="104"/>
      <c r="M98" s="104"/>
    </row>
    <row r="99" spans="1:13" ht="14.25">
      <c r="A99" s="57"/>
      <c r="B99" s="13"/>
      <c r="C99" s="60"/>
      <c r="D99" s="13"/>
      <c r="E99" s="13"/>
      <c r="F99" s="84"/>
      <c r="G99" s="79"/>
      <c r="H99" s="111"/>
      <c r="I99" s="132"/>
      <c r="J99" s="103"/>
      <c r="K99" s="103"/>
      <c r="L99" s="104"/>
      <c r="M99" s="104"/>
    </row>
    <row r="100" spans="1:13" ht="15">
      <c r="A100" s="57"/>
      <c r="B100" s="88"/>
      <c r="C100" s="89"/>
      <c r="D100" s="81"/>
      <c r="E100" s="137"/>
      <c r="F100" s="137"/>
      <c r="G100" s="138" t="s">
        <v>341</v>
      </c>
      <c r="H100" s="112"/>
      <c r="I100" s="110"/>
      <c r="J100" s="110"/>
      <c r="K100" s="103"/>
      <c r="L100" s="104"/>
      <c r="M100" s="104"/>
    </row>
    <row r="101" spans="1:11" ht="15">
      <c r="A101" s="57"/>
      <c r="B101" s="88"/>
      <c r="C101" s="89"/>
      <c r="D101" s="81"/>
      <c r="E101" s="137"/>
      <c r="F101" s="185" t="s">
        <v>340</v>
      </c>
      <c r="G101" s="186"/>
      <c r="H101" s="96"/>
      <c r="I101" s="80"/>
      <c r="J101" s="22"/>
      <c r="K101" s="22"/>
    </row>
    <row r="102" spans="1:11" ht="15">
      <c r="A102" s="57"/>
      <c r="B102" s="88"/>
      <c r="C102" s="89"/>
      <c r="D102" s="81"/>
      <c r="E102" s="139"/>
      <c r="F102" s="187" t="s">
        <v>410</v>
      </c>
      <c r="G102" s="186"/>
      <c r="H102" s="96"/>
      <c r="I102" s="80"/>
      <c r="J102" s="93"/>
      <c r="K102" s="22"/>
    </row>
    <row r="103" spans="1:9" ht="15">
      <c r="A103" s="9"/>
      <c r="B103" s="10"/>
      <c r="C103" s="12"/>
      <c r="D103" s="86"/>
      <c r="E103" s="188" t="s">
        <v>403</v>
      </c>
      <c r="F103" s="186"/>
      <c r="G103" s="186"/>
      <c r="H103" s="96"/>
      <c r="I103" s="80"/>
    </row>
    <row r="104" spans="1:8" ht="15">
      <c r="A104" s="9"/>
      <c r="B104" s="142" t="s">
        <v>227</v>
      </c>
      <c r="C104" s="12"/>
      <c r="D104" s="192"/>
      <c r="E104" s="190"/>
      <c r="F104" s="190"/>
      <c r="G104" s="13"/>
      <c r="H104" s="13"/>
    </row>
    <row r="105" spans="1:11" ht="14.25">
      <c r="A105" s="45" t="s">
        <v>120</v>
      </c>
      <c r="B105" s="46" t="s">
        <v>121</v>
      </c>
      <c r="C105" s="17" t="s">
        <v>375</v>
      </c>
      <c r="D105" s="17" t="s">
        <v>327</v>
      </c>
      <c r="E105" s="48" t="s">
        <v>329</v>
      </c>
      <c r="F105" s="47" t="s">
        <v>354</v>
      </c>
      <c r="G105" s="47" t="s">
        <v>376</v>
      </c>
      <c r="H105" s="97"/>
      <c r="I105" s="22"/>
      <c r="J105" s="22"/>
      <c r="K105" s="22"/>
    </row>
    <row r="106" spans="1:11" ht="14.25">
      <c r="A106" s="18" t="s">
        <v>228</v>
      </c>
      <c r="B106" s="21" t="s">
        <v>229</v>
      </c>
      <c r="C106" s="20">
        <v>2324502</v>
      </c>
      <c r="D106" s="20">
        <v>2521150</v>
      </c>
      <c r="E106" s="50">
        <v>2803616</v>
      </c>
      <c r="F106" s="50">
        <v>2752853</v>
      </c>
      <c r="G106" s="50">
        <v>2756353</v>
      </c>
      <c r="H106" s="99"/>
      <c r="I106" s="22"/>
      <c r="J106" s="22"/>
      <c r="K106" s="22"/>
    </row>
    <row r="107" spans="1:11" ht="14.25">
      <c r="A107" s="18" t="s">
        <v>228</v>
      </c>
      <c r="B107" s="21" t="s">
        <v>230</v>
      </c>
      <c r="C107" s="20">
        <v>263908</v>
      </c>
      <c r="D107" s="20">
        <v>268599</v>
      </c>
      <c r="E107" s="50">
        <v>319066</v>
      </c>
      <c r="F107" s="50">
        <v>319066</v>
      </c>
      <c r="G107" s="50">
        <v>319066</v>
      </c>
      <c r="H107" s="99"/>
      <c r="I107" s="22"/>
      <c r="J107" s="22"/>
      <c r="K107" s="22"/>
    </row>
    <row r="108" spans="1:11" ht="14.25">
      <c r="A108" s="18" t="s">
        <v>228</v>
      </c>
      <c r="B108" s="21" t="s">
        <v>361</v>
      </c>
      <c r="C108" s="20">
        <v>0</v>
      </c>
      <c r="D108" s="20">
        <v>63539</v>
      </c>
      <c r="E108" s="50">
        <v>0</v>
      </c>
      <c r="F108" s="50">
        <v>0</v>
      </c>
      <c r="G108" s="50">
        <v>0</v>
      </c>
      <c r="H108" s="99"/>
      <c r="I108" s="22"/>
      <c r="J108" s="22"/>
      <c r="K108" s="22"/>
    </row>
    <row r="109" spans="1:11" ht="14.25">
      <c r="A109" s="18" t="s">
        <v>231</v>
      </c>
      <c r="B109" s="21" t="s">
        <v>98</v>
      </c>
      <c r="C109" s="20">
        <v>48234</v>
      </c>
      <c r="D109" s="20">
        <v>45509</v>
      </c>
      <c r="E109" s="50">
        <v>81080</v>
      </c>
      <c r="F109" s="50">
        <v>94790</v>
      </c>
      <c r="G109" s="50">
        <v>95790</v>
      </c>
      <c r="H109" s="99"/>
      <c r="I109" s="22"/>
      <c r="J109" s="22"/>
      <c r="K109" s="22"/>
    </row>
    <row r="110" spans="1:11" ht="14.25">
      <c r="A110" s="18" t="s">
        <v>232</v>
      </c>
      <c r="B110" s="21" t="s">
        <v>336</v>
      </c>
      <c r="C110" s="20">
        <v>21018</v>
      </c>
      <c r="D110" s="20">
        <v>14189</v>
      </c>
      <c r="E110" s="50">
        <v>16800</v>
      </c>
      <c r="F110" s="50">
        <v>16800</v>
      </c>
      <c r="G110" s="50">
        <v>16800</v>
      </c>
      <c r="H110" s="99"/>
      <c r="I110" s="22"/>
      <c r="J110" s="22"/>
      <c r="K110" s="22"/>
    </row>
    <row r="111" spans="1:11" ht="14.25">
      <c r="A111" s="18" t="s">
        <v>232</v>
      </c>
      <c r="B111" s="21" t="s">
        <v>18</v>
      </c>
      <c r="C111" s="20">
        <v>0</v>
      </c>
      <c r="D111" s="20">
        <v>0</v>
      </c>
      <c r="E111" s="50">
        <v>100000</v>
      </c>
      <c r="F111" s="50">
        <v>100000</v>
      </c>
      <c r="G111" s="50">
        <v>100000</v>
      </c>
      <c r="H111" s="99"/>
      <c r="I111" s="22"/>
      <c r="J111" s="22"/>
      <c r="K111" s="22"/>
    </row>
    <row r="112" spans="1:11" ht="14.25">
      <c r="A112" s="18" t="s">
        <v>233</v>
      </c>
      <c r="B112" s="19" t="s">
        <v>234</v>
      </c>
      <c r="C112" s="20">
        <v>617523</v>
      </c>
      <c r="D112" s="20">
        <v>681757</v>
      </c>
      <c r="E112" s="50">
        <v>680000</v>
      </c>
      <c r="F112" s="50">
        <v>680000</v>
      </c>
      <c r="G112" s="50">
        <v>680000</v>
      </c>
      <c r="H112" s="99"/>
      <c r="I112" s="22"/>
      <c r="J112" s="22"/>
      <c r="K112" s="22"/>
    </row>
    <row r="113" spans="1:13" ht="14.25">
      <c r="A113" s="18" t="s">
        <v>233</v>
      </c>
      <c r="B113" s="21" t="s">
        <v>235</v>
      </c>
      <c r="C113" s="20">
        <v>3817594</v>
      </c>
      <c r="D113" s="20">
        <v>4029087</v>
      </c>
      <c r="E113" s="50">
        <v>4043146</v>
      </c>
      <c r="F113" s="50">
        <v>4011927</v>
      </c>
      <c r="G113" s="50">
        <v>4011927</v>
      </c>
      <c r="H113" s="99"/>
      <c r="I113" s="22"/>
      <c r="J113" s="86"/>
      <c r="K113" s="86"/>
      <c r="L113" s="87"/>
      <c r="M113" s="87"/>
    </row>
    <row r="114" spans="1:13" ht="14.25">
      <c r="A114" s="35" t="s">
        <v>236</v>
      </c>
      <c r="B114" s="24" t="s">
        <v>237</v>
      </c>
      <c r="C114" s="51">
        <f>SUM(C106:C113)</f>
        <v>7092779</v>
      </c>
      <c r="D114" s="51">
        <f>SUM(D106:D113)</f>
        <v>7623830</v>
      </c>
      <c r="E114" s="51">
        <f>SUM(E106:E113)</f>
        <v>8043708</v>
      </c>
      <c r="F114" s="51">
        <f>SUM(F106:F113)</f>
        <v>7975436</v>
      </c>
      <c r="G114" s="51">
        <f>SUM(G106:G113)</f>
        <v>7979936</v>
      </c>
      <c r="H114" s="113"/>
      <c r="I114" s="22"/>
      <c r="J114" s="86"/>
      <c r="K114" s="189"/>
      <c r="L114" s="190"/>
      <c r="M114" s="123"/>
    </row>
    <row r="115" spans="1:13" ht="14.25">
      <c r="A115" s="34" t="s">
        <v>238</v>
      </c>
      <c r="B115" s="19" t="s">
        <v>14</v>
      </c>
      <c r="C115" s="20">
        <v>902776</v>
      </c>
      <c r="D115" s="20">
        <v>1034719</v>
      </c>
      <c r="E115" s="50">
        <v>1142808</v>
      </c>
      <c r="F115" s="50">
        <v>1116284</v>
      </c>
      <c r="G115" s="53">
        <v>1116284</v>
      </c>
      <c r="H115" s="100"/>
      <c r="I115" s="22"/>
      <c r="J115" s="61"/>
      <c r="K115" s="191"/>
      <c r="L115" s="190"/>
      <c r="M115" s="123"/>
    </row>
    <row r="116" spans="1:13" ht="14.25">
      <c r="A116" s="35" t="s">
        <v>239</v>
      </c>
      <c r="B116" s="24" t="s">
        <v>240</v>
      </c>
      <c r="C116" s="51">
        <f>SUM(C115)</f>
        <v>902776</v>
      </c>
      <c r="D116" s="51">
        <f>SUM(D115)</f>
        <v>1034719</v>
      </c>
      <c r="E116" s="51">
        <f>SUM(E115)</f>
        <v>1142808</v>
      </c>
      <c r="F116" s="51">
        <f>SUM(F115)</f>
        <v>1116284</v>
      </c>
      <c r="G116" s="51">
        <f>SUM(G115)</f>
        <v>1116284</v>
      </c>
      <c r="H116" s="113"/>
      <c r="I116" s="22"/>
      <c r="J116" s="192"/>
      <c r="K116" s="190"/>
      <c r="L116" s="190"/>
      <c r="M116" s="123"/>
    </row>
    <row r="117" spans="1:11" ht="14.25">
      <c r="A117" s="52" t="s">
        <v>241</v>
      </c>
      <c r="B117" s="53" t="s">
        <v>242</v>
      </c>
      <c r="C117" s="53">
        <v>668804</v>
      </c>
      <c r="D117" s="53">
        <v>851480</v>
      </c>
      <c r="E117" s="53">
        <v>934867</v>
      </c>
      <c r="F117" s="53">
        <v>956000</v>
      </c>
      <c r="G117" s="53">
        <v>956000</v>
      </c>
      <c r="H117" s="100"/>
      <c r="I117" s="22"/>
      <c r="J117" s="22"/>
      <c r="K117" s="22"/>
    </row>
    <row r="118" spans="1:11" ht="14.25">
      <c r="A118" s="52" t="s">
        <v>241</v>
      </c>
      <c r="B118" s="53" t="s">
        <v>101</v>
      </c>
      <c r="C118" s="53">
        <v>1294808</v>
      </c>
      <c r="D118" s="53">
        <v>1770234</v>
      </c>
      <c r="E118" s="53">
        <v>1445846</v>
      </c>
      <c r="F118" s="53">
        <v>102875</v>
      </c>
      <c r="G118" s="53">
        <v>667072</v>
      </c>
      <c r="H118" s="100"/>
      <c r="I118" s="22"/>
      <c r="J118" s="22"/>
      <c r="K118" s="22"/>
    </row>
    <row r="119" spans="1:11" ht="14.25">
      <c r="A119" s="35" t="s">
        <v>243</v>
      </c>
      <c r="B119" s="24" t="s">
        <v>244</v>
      </c>
      <c r="C119" s="51">
        <f>SUM(C117:C118)</f>
        <v>1963612</v>
      </c>
      <c r="D119" s="51">
        <f>SUM(D117:D118)</f>
        <v>2621714</v>
      </c>
      <c r="E119" s="51">
        <f>SUM(E117:E118)</f>
        <v>2380713</v>
      </c>
      <c r="F119" s="51">
        <f>SUM(F117:F118)</f>
        <v>1058875</v>
      </c>
      <c r="G119" s="51">
        <f>SUM(G117:G118)</f>
        <v>1623072</v>
      </c>
      <c r="H119" s="113"/>
      <c r="I119" s="91"/>
      <c r="J119" s="91"/>
      <c r="K119" s="22"/>
    </row>
    <row r="120" spans="1:11" ht="14.25">
      <c r="A120" s="34" t="s">
        <v>245</v>
      </c>
      <c r="B120" s="19" t="s">
        <v>103</v>
      </c>
      <c r="C120" s="20">
        <v>589154</v>
      </c>
      <c r="D120" s="20">
        <v>635566</v>
      </c>
      <c r="E120" s="50">
        <v>798903</v>
      </c>
      <c r="F120" s="50">
        <v>713267</v>
      </c>
      <c r="G120" s="50">
        <v>713267</v>
      </c>
      <c r="H120" s="69"/>
      <c r="I120" s="22"/>
      <c r="J120" s="22"/>
      <c r="K120" s="22"/>
    </row>
    <row r="121" spans="1:11" ht="14.25">
      <c r="A121" s="34" t="s">
        <v>245</v>
      </c>
      <c r="B121" s="19" t="s">
        <v>102</v>
      </c>
      <c r="C121" s="20">
        <v>1124498</v>
      </c>
      <c r="D121" s="20">
        <v>678843</v>
      </c>
      <c r="E121" s="50">
        <v>1450027</v>
      </c>
      <c r="F121" s="50">
        <v>519840</v>
      </c>
      <c r="G121" s="19">
        <v>519840</v>
      </c>
      <c r="H121" s="69"/>
      <c r="I121" s="22"/>
      <c r="J121" s="22"/>
      <c r="K121" s="22"/>
    </row>
    <row r="122" spans="1:11" ht="14.25">
      <c r="A122" s="34" t="s">
        <v>246</v>
      </c>
      <c r="B122" s="19" t="s">
        <v>247</v>
      </c>
      <c r="C122" s="20">
        <v>4315</v>
      </c>
      <c r="D122" s="20">
        <v>0</v>
      </c>
      <c r="E122" s="50">
        <v>0</v>
      </c>
      <c r="F122" s="50">
        <v>0</v>
      </c>
      <c r="G122" s="19">
        <v>0</v>
      </c>
      <c r="H122" s="69"/>
      <c r="I122" s="91"/>
      <c r="J122" s="91"/>
      <c r="K122" s="22"/>
    </row>
    <row r="123" spans="1:11" ht="14.25">
      <c r="A123" s="34" t="s">
        <v>248</v>
      </c>
      <c r="B123" s="19" t="s">
        <v>74</v>
      </c>
      <c r="C123" s="20">
        <v>259996</v>
      </c>
      <c r="D123" s="20">
        <v>298793</v>
      </c>
      <c r="E123" s="50">
        <v>325542</v>
      </c>
      <c r="F123" s="50">
        <v>238500</v>
      </c>
      <c r="G123" s="50">
        <v>238500</v>
      </c>
      <c r="H123" s="69"/>
      <c r="I123" s="22"/>
      <c r="J123" s="22"/>
      <c r="K123" s="22"/>
    </row>
    <row r="124" spans="1:11" ht="14.25">
      <c r="A124" s="18" t="s">
        <v>245</v>
      </c>
      <c r="B124" s="21" t="s">
        <v>249</v>
      </c>
      <c r="C124" s="20">
        <v>101922</v>
      </c>
      <c r="D124" s="20">
        <v>53965</v>
      </c>
      <c r="E124" s="50">
        <v>62000</v>
      </c>
      <c r="F124" s="50">
        <v>52000</v>
      </c>
      <c r="G124" s="19">
        <v>42000</v>
      </c>
      <c r="H124" s="69"/>
      <c r="I124" s="22"/>
      <c r="J124" s="22"/>
      <c r="K124" s="22"/>
    </row>
    <row r="125" spans="1:11" ht="14.25">
      <c r="A125" s="34" t="s">
        <v>250</v>
      </c>
      <c r="B125" s="19" t="s">
        <v>16</v>
      </c>
      <c r="C125" s="20">
        <v>50806</v>
      </c>
      <c r="D125" s="20">
        <v>62387</v>
      </c>
      <c r="E125" s="50">
        <v>68100</v>
      </c>
      <c r="F125" s="50">
        <v>67100</v>
      </c>
      <c r="G125" s="19">
        <v>67100</v>
      </c>
      <c r="H125" s="69"/>
      <c r="I125" s="22"/>
      <c r="J125" s="22"/>
      <c r="K125" s="22"/>
    </row>
    <row r="126" spans="1:11" ht="14.25">
      <c r="A126" s="35" t="s">
        <v>251</v>
      </c>
      <c r="B126" s="24" t="s">
        <v>252</v>
      </c>
      <c r="C126" s="51">
        <f>SUM(C120:C125)</f>
        <v>2130691</v>
      </c>
      <c r="D126" s="51">
        <f>SUM(D120:D125)</f>
        <v>1729554</v>
      </c>
      <c r="E126" s="51">
        <f>SUM(E120:E125)</f>
        <v>2704572</v>
      </c>
      <c r="F126" s="51">
        <f>SUM(F120:F125)</f>
        <v>1590707</v>
      </c>
      <c r="G126" s="51">
        <f>SUM(G120:G125)</f>
        <v>1580707</v>
      </c>
      <c r="H126" s="113"/>
      <c r="I126" s="22"/>
      <c r="J126" s="22"/>
      <c r="K126" s="22"/>
    </row>
    <row r="127" spans="1:11" ht="14.25">
      <c r="A127" s="55" t="s">
        <v>253</v>
      </c>
      <c r="B127" s="19" t="s">
        <v>17</v>
      </c>
      <c r="C127" s="20">
        <v>305384</v>
      </c>
      <c r="D127" s="20">
        <v>393114</v>
      </c>
      <c r="E127" s="50">
        <v>394800</v>
      </c>
      <c r="F127" s="50">
        <v>398896</v>
      </c>
      <c r="G127" s="53">
        <v>406586</v>
      </c>
      <c r="H127" s="100"/>
      <c r="I127" s="22"/>
      <c r="J127" s="22"/>
      <c r="K127" s="22"/>
    </row>
    <row r="128" spans="1:11" ht="14.25">
      <c r="A128" s="55" t="s">
        <v>384</v>
      </c>
      <c r="B128" s="19" t="s">
        <v>385</v>
      </c>
      <c r="C128" s="20">
        <v>0</v>
      </c>
      <c r="D128" s="20">
        <v>7836</v>
      </c>
      <c r="E128" s="50">
        <v>86665</v>
      </c>
      <c r="F128" s="50">
        <v>99944</v>
      </c>
      <c r="G128" s="53">
        <v>44000</v>
      </c>
      <c r="H128" s="100"/>
      <c r="I128" s="22"/>
      <c r="J128" s="22"/>
      <c r="K128" s="22"/>
    </row>
    <row r="129" spans="1:11" ht="14.25">
      <c r="A129" s="35" t="s">
        <v>254</v>
      </c>
      <c r="B129" s="24" t="s">
        <v>255</v>
      </c>
      <c r="C129" s="51">
        <f>SUM(C127:C128)</f>
        <v>305384</v>
      </c>
      <c r="D129" s="51">
        <f>SUM(D127:D128)</f>
        <v>400950</v>
      </c>
      <c r="E129" s="51">
        <f>SUM(E127:E128)</f>
        <v>481465</v>
      </c>
      <c r="F129" s="51">
        <f>SUM(F127:F128)</f>
        <v>498840</v>
      </c>
      <c r="G129" s="51">
        <f>SUM(G127:G128)</f>
        <v>450586</v>
      </c>
      <c r="H129" s="113"/>
      <c r="I129" s="22"/>
      <c r="J129" s="22"/>
      <c r="K129" s="22"/>
    </row>
    <row r="130" spans="1:11" ht="14.25">
      <c r="A130" s="52" t="s">
        <v>256</v>
      </c>
      <c r="B130" s="19" t="s">
        <v>257</v>
      </c>
      <c r="C130" s="20">
        <v>748433</v>
      </c>
      <c r="D130" s="20">
        <v>900568</v>
      </c>
      <c r="E130" s="50">
        <v>886201</v>
      </c>
      <c r="F130" s="50">
        <v>993407</v>
      </c>
      <c r="G130" s="53">
        <v>1091147</v>
      </c>
      <c r="H130" s="100"/>
      <c r="I130" s="22"/>
      <c r="J130" s="22"/>
      <c r="K130" s="22"/>
    </row>
    <row r="131" spans="1:11" ht="14.25">
      <c r="A131" s="52" t="s">
        <v>256</v>
      </c>
      <c r="B131" s="19" t="s">
        <v>94</v>
      </c>
      <c r="C131" s="20">
        <v>374151</v>
      </c>
      <c r="D131" s="20">
        <v>409917</v>
      </c>
      <c r="E131" s="50">
        <v>439176</v>
      </c>
      <c r="F131" s="50">
        <v>440028</v>
      </c>
      <c r="G131" s="53">
        <v>443655</v>
      </c>
      <c r="H131" s="100"/>
      <c r="I131" s="22"/>
      <c r="J131" s="22"/>
      <c r="K131" s="22"/>
    </row>
    <row r="132" spans="1:11" ht="14.25">
      <c r="A132" s="52" t="s">
        <v>256</v>
      </c>
      <c r="B132" s="19" t="s">
        <v>95</v>
      </c>
      <c r="C132" s="20">
        <v>85143</v>
      </c>
      <c r="D132" s="20">
        <v>88154</v>
      </c>
      <c r="E132" s="50">
        <v>108093</v>
      </c>
      <c r="F132" s="50">
        <v>107743</v>
      </c>
      <c r="G132" s="53">
        <v>107743</v>
      </c>
      <c r="H132" s="100"/>
      <c r="I132" s="22"/>
      <c r="J132" s="22"/>
      <c r="K132" s="22"/>
    </row>
    <row r="133" spans="1:11" ht="14.25">
      <c r="A133" s="52" t="s">
        <v>258</v>
      </c>
      <c r="B133" s="19" t="s">
        <v>104</v>
      </c>
      <c r="C133" s="20">
        <v>93318</v>
      </c>
      <c r="D133" s="20">
        <v>122452</v>
      </c>
      <c r="E133" s="50">
        <v>128748</v>
      </c>
      <c r="F133" s="50">
        <v>128748</v>
      </c>
      <c r="G133" s="50">
        <v>128748</v>
      </c>
      <c r="H133" s="100"/>
      <c r="I133" s="22"/>
      <c r="J133" s="22"/>
      <c r="K133" s="22"/>
    </row>
    <row r="134" spans="1:11" ht="14.25">
      <c r="A134" s="52" t="s">
        <v>259</v>
      </c>
      <c r="B134" s="19" t="s">
        <v>19</v>
      </c>
      <c r="C134" s="20">
        <v>681519</v>
      </c>
      <c r="D134" s="20">
        <v>646634</v>
      </c>
      <c r="E134" s="50">
        <v>731375</v>
      </c>
      <c r="F134" s="50">
        <v>609123</v>
      </c>
      <c r="G134" s="53">
        <v>487720</v>
      </c>
      <c r="H134" s="100"/>
      <c r="I134" s="22"/>
      <c r="J134" s="22"/>
      <c r="K134" s="22"/>
    </row>
    <row r="135" spans="1:11" ht="14.25">
      <c r="A135" s="52" t="s">
        <v>260</v>
      </c>
      <c r="B135" s="19" t="s">
        <v>105</v>
      </c>
      <c r="C135" s="20">
        <v>39277</v>
      </c>
      <c r="D135" s="20">
        <v>37740</v>
      </c>
      <c r="E135" s="50">
        <v>37100</v>
      </c>
      <c r="F135" s="50">
        <v>37100</v>
      </c>
      <c r="G135" s="50">
        <v>37100</v>
      </c>
      <c r="H135" s="100"/>
      <c r="I135" s="22"/>
      <c r="J135" s="22"/>
      <c r="K135" s="22"/>
    </row>
    <row r="136" spans="1:11" ht="14.25">
      <c r="A136" s="52" t="s">
        <v>261</v>
      </c>
      <c r="B136" s="19" t="s">
        <v>363</v>
      </c>
      <c r="C136" s="20">
        <v>0</v>
      </c>
      <c r="D136" s="20">
        <v>521</v>
      </c>
      <c r="E136" s="50">
        <v>24979</v>
      </c>
      <c r="F136" s="50">
        <v>0</v>
      </c>
      <c r="G136" s="53">
        <v>0</v>
      </c>
      <c r="H136" s="100"/>
      <c r="I136" s="22"/>
      <c r="J136" s="22"/>
      <c r="K136" s="22"/>
    </row>
    <row r="137" spans="1:11" ht="14.25">
      <c r="A137" s="52" t="s">
        <v>261</v>
      </c>
      <c r="B137" s="19" t="s">
        <v>262</v>
      </c>
      <c r="C137" s="20">
        <v>25741</v>
      </c>
      <c r="D137" s="20">
        <v>43078</v>
      </c>
      <c r="E137" s="50">
        <v>72515</v>
      </c>
      <c r="F137" s="50">
        <v>66515</v>
      </c>
      <c r="G137" s="50">
        <v>66515</v>
      </c>
      <c r="H137" s="100"/>
      <c r="I137" s="22"/>
      <c r="J137" s="22"/>
      <c r="K137" s="22"/>
    </row>
    <row r="138" spans="1:11" ht="14.25">
      <c r="A138" s="52" t="s">
        <v>261</v>
      </c>
      <c r="B138" s="19" t="s">
        <v>263</v>
      </c>
      <c r="C138" s="20">
        <v>39978</v>
      </c>
      <c r="D138" s="20">
        <v>7598</v>
      </c>
      <c r="E138" s="50">
        <v>38667</v>
      </c>
      <c r="F138" s="50">
        <v>15105</v>
      </c>
      <c r="G138" s="53">
        <v>15105</v>
      </c>
      <c r="H138" s="100"/>
      <c r="I138" s="22"/>
      <c r="J138" s="22"/>
      <c r="K138" s="22"/>
    </row>
    <row r="139" spans="1:11" ht="14.25">
      <c r="A139" s="35" t="s">
        <v>264</v>
      </c>
      <c r="B139" s="24" t="s">
        <v>265</v>
      </c>
      <c r="C139" s="51">
        <f>SUM(C130:C138)</f>
        <v>2087560</v>
      </c>
      <c r="D139" s="51">
        <f>SUM(D130:D138)</f>
        <v>2256662</v>
      </c>
      <c r="E139" s="51">
        <f>SUM(E130:E138)</f>
        <v>2466854</v>
      </c>
      <c r="F139" s="51">
        <f>SUM(F130:F138)</f>
        <v>2397769</v>
      </c>
      <c r="G139" s="51">
        <f>SUM(G130:G138)</f>
        <v>2377733</v>
      </c>
      <c r="H139" s="113"/>
      <c r="I139" s="22"/>
      <c r="J139" s="22"/>
      <c r="K139" s="22"/>
    </row>
    <row r="140" spans="1:11" ht="14.25">
      <c r="A140" s="34" t="s">
        <v>266</v>
      </c>
      <c r="B140" s="19" t="s">
        <v>21</v>
      </c>
      <c r="C140" s="20">
        <v>2259177</v>
      </c>
      <c r="D140" s="20">
        <v>2466679</v>
      </c>
      <c r="E140" s="50">
        <v>2922981</v>
      </c>
      <c r="F140" s="50">
        <v>2892020</v>
      </c>
      <c r="G140" s="53">
        <v>2868034</v>
      </c>
      <c r="H140" s="100"/>
      <c r="I140" s="22"/>
      <c r="J140" s="22"/>
      <c r="K140" s="22"/>
    </row>
    <row r="141" spans="1:11" ht="14.25">
      <c r="A141" s="34" t="s">
        <v>267</v>
      </c>
      <c r="B141" s="19" t="s">
        <v>22</v>
      </c>
      <c r="C141" s="20">
        <v>377725</v>
      </c>
      <c r="D141" s="20">
        <v>474129</v>
      </c>
      <c r="E141" s="50">
        <v>524638</v>
      </c>
      <c r="F141" s="50">
        <v>509638</v>
      </c>
      <c r="G141" s="50">
        <v>509638</v>
      </c>
      <c r="H141" s="100"/>
      <c r="I141" s="22"/>
      <c r="J141" s="22"/>
      <c r="K141" s="22"/>
    </row>
    <row r="142" spans="1:11" ht="14.25">
      <c r="A142" s="34" t="s">
        <v>266</v>
      </c>
      <c r="B142" s="19" t="s">
        <v>27</v>
      </c>
      <c r="C142" s="20">
        <v>1334499</v>
      </c>
      <c r="D142" s="20">
        <v>1420064</v>
      </c>
      <c r="E142" s="50">
        <v>1534165</v>
      </c>
      <c r="F142" s="50">
        <v>1542696</v>
      </c>
      <c r="G142" s="53">
        <v>1541218</v>
      </c>
      <c r="H142" s="100"/>
      <c r="I142" s="22"/>
      <c r="J142" s="22"/>
      <c r="K142" s="22"/>
    </row>
    <row r="143" spans="1:11" ht="14.25">
      <c r="A143" s="34" t="s">
        <v>266</v>
      </c>
      <c r="B143" s="19" t="s">
        <v>29</v>
      </c>
      <c r="C143" s="20">
        <v>927460</v>
      </c>
      <c r="D143" s="20">
        <v>956785</v>
      </c>
      <c r="E143" s="50">
        <v>1031199</v>
      </c>
      <c r="F143" s="50">
        <v>1012867</v>
      </c>
      <c r="G143" s="53">
        <v>976766</v>
      </c>
      <c r="H143" s="100"/>
      <c r="I143" s="22"/>
      <c r="J143" s="22"/>
      <c r="K143" s="22"/>
    </row>
    <row r="144" spans="1:11" ht="14.25">
      <c r="A144" s="34" t="s">
        <v>268</v>
      </c>
      <c r="B144" s="19" t="s">
        <v>23</v>
      </c>
      <c r="C144" s="20">
        <v>775255</v>
      </c>
      <c r="D144" s="20">
        <v>868875</v>
      </c>
      <c r="E144" s="50">
        <v>951334</v>
      </c>
      <c r="F144" s="50">
        <v>828391</v>
      </c>
      <c r="G144" s="53">
        <v>820664</v>
      </c>
      <c r="H144" s="100"/>
      <c r="I144" s="22"/>
      <c r="J144" s="22"/>
      <c r="K144" s="22"/>
    </row>
    <row r="145" spans="1:11" ht="14.25">
      <c r="A145" s="34" t="s">
        <v>268</v>
      </c>
      <c r="B145" s="19" t="s">
        <v>24</v>
      </c>
      <c r="C145" s="20">
        <v>717808</v>
      </c>
      <c r="D145" s="20">
        <v>804868</v>
      </c>
      <c r="E145" s="50">
        <v>866636</v>
      </c>
      <c r="F145" s="50">
        <v>882334</v>
      </c>
      <c r="G145" s="50">
        <v>882334</v>
      </c>
      <c r="H145" s="100"/>
      <c r="I145" s="22"/>
      <c r="J145" s="22"/>
      <c r="K145" s="22"/>
    </row>
    <row r="146" spans="1:11" ht="14.25">
      <c r="A146" s="34" t="s">
        <v>268</v>
      </c>
      <c r="B146" s="19" t="s">
        <v>28</v>
      </c>
      <c r="C146" s="20">
        <v>654100</v>
      </c>
      <c r="D146" s="20">
        <v>783474</v>
      </c>
      <c r="E146" s="50">
        <v>1024494</v>
      </c>
      <c r="F146" s="50">
        <v>1031642</v>
      </c>
      <c r="G146" s="50">
        <v>1031642</v>
      </c>
      <c r="H146" s="100"/>
      <c r="I146" s="22"/>
      <c r="J146" s="22"/>
      <c r="K146" s="22"/>
    </row>
    <row r="147" spans="1:11" ht="14.25">
      <c r="A147" s="34" t="s">
        <v>268</v>
      </c>
      <c r="B147" s="19" t="s">
        <v>65</v>
      </c>
      <c r="C147" s="20">
        <v>813472</v>
      </c>
      <c r="D147" s="20">
        <v>843790</v>
      </c>
      <c r="E147" s="50">
        <v>927218</v>
      </c>
      <c r="F147" s="50">
        <v>928218</v>
      </c>
      <c r="G147" s="53">
        <v>930218</v>
      </c>
      <c r="H147" s="100"/>
      <c r="I147" s="22"/>
      <c r="J147" s="22"/>
      <c r="K147" s="22"/>
    </row>
    <row r="148" spans="1:11" ht="14.25">
      <c r="A148" s="34" t="s">
        <v>269</v>
      </c>
      <c r="B148" s="19" t="s">
        <v>25</v>
      </c>
      <c r="C148" s="20">
        <v>257925</v>
      </c>
      <c r="D148" s="20">
        <v>306663</v>
      </c>
      <c r="E148" s="50">
        <v>298785</v>
      </c>
      <c r="F148" s="50">
        <v>311780</v>
      </c>
      <c r="G148" s="53">
        <v>311980</v>
      </c>
      <c r="H148" s="100"/>
      <c r="I148" s="22"/>
      <c r="J148" s="22"/>
      <c r="K148" s="22"/>
    </row>
    <row r="149" spans="1:11" ht="14.25">
      <c r="A149" s="34" t="s">
        <v>269</v>
      </c>
      <c r="B149" s="19" t="s">
        <v>26</v>
      </c>
      <c r="C149" s="20">
        <v>553645</v>
      </c>
      <c r="D149" s="20">
        <v>641441</v>
      </c>
      <c r="E149" s="50">
        <v>705918</v>
      </c>
      <c r="F149" s="50">
        <v>696091</v>
      </c>
      <c r="G149" s="53">
        <v>693591</v>
      </c>
      <c r="H149" s="100"/>
      <c r="I149" s="22"/>
      <c r="J149" s="22"/>
      <c r="K149" s="22"/>
    </row>
    <row r="150" spans="1:11" ht="14.25">
      <c r="A150" s="52" t="s">
        <v>269</v>
      </c>
      <c r="B150" s="19" t="s">
        <v>364</v>
      </c>
      <c r="C150" s="20">
        <v>303210</v>
      </c>
      <c r="D150" s="20">
        <v>343467</v>
      </c>
      <c r="E150" s="50">
        <v>382657</v>
      </c>
      <c r="F150" s="50">
        <v>416783</v>
      </c>
      <c r="G150" s="50">
        <v>421084</v>
      </c>
      <c r="H150" s="100"/>
      <c r="I150" s="22"/>
      <c r="J150" s="22"/>
      <c r="K150" s="22"/>
    </row>
    <row r="151" spans="1:11" ht="14.25">
      <c r="A151" s="52" t="s">
        <v>270</v>
      </c>
      <c r="B151" s="19" t="s">
        <v>85</v>
      </c>
      <c r="C151" s="20">
        <v>115391</v>
      </c>
      <c r="D151" s="20">
        <v>119130</v>
      </c>
      <c r="E151" s="50">
        <v>178384</v>
      </c>
      <c r="F151" s="50">
        <v>174913</v>
      </c>
      <c r="G151" s="53">
        <v>174763</v>
      </c>
      <c r="H151" s="100"/>
      <c r="I151" s="22"/>
      <c r="J151" s="22"/>
      <c r="K151" s="22"/>
    </row>
    <row r="152" spans="1:11" ht="14.25">
      <c r="A152" s="52" t="s">
        <v>272</v>
      </c>
      <c r="B152" s="19" t="s">
        <v>394</v>
      </c>
      <c r="C152" s="20">
        <v>0</v>
      </c>
      <c r="D152" s="20">
        <v>5725</v>
      </c>
      <c r="E152" s="50">
        <v>64732</v>
      </c>
      <c r="F152" s="50">
        <v>0</v>
      </c>
      <c r="G152" s="53">
        <v>0</v>
      </c>
      <c r="H152" s="100"/>
      <c r="I152" s="22"/>
      <c r="J152" s="22"/>
      <c r="K152" s="22"/>
    </row>
    <row r="153" spans="1:11" ht="14.25">
      <c r="A153" s="52" t="s">
        <v>272</v>
      </c>
      <c r="B153" s="19" t="s">
        <v>365</v>
      </c>
      <c r="C153" s="20">
        <v>0</v>
      </c>
      <c r="D153" s="20">
        <v>30201</v>
      </c>
      <c r="E153" s="50">
        <v>40000</v>
      </c>
      <c r="F153" s="50">
        <v>44680</v>
      </c>
      <c r="G153" s="53">
        <v>44680</v>
      </c>
      <c r="H153" s="100"/>
      <c r="I153" s="22"/>
      <c r="J153" s="22"/>
      <c r="K153" s="22"/>
    </row>
    <row r="154" spans="1:11" ht="14.25">
      <c r="A154" s="52" t="s">
        <v>271</v>
      </c>
      <c r="B154" s="19" t="s">
        <v>61</v>
      </c>
      <c r="C154" s="20">
        <v>6657510</v>
      </c>
      <c r="D154" s="20">
        <v>5856354</v>
      </c>
      <c r="E154" s="50">
        <v>4447934</v>
      </c>
      <c r="F154" s="50">
        <v>5077817</v>
      </c>
      <c r="G154" s="50">
        <v>756444</v>
      </c>
      <c r="H154" s="100"/>
      <c r="I154" s="22"/>
      <c r="J154" s="22"/>
      <c r="K154" s="22"/>
    </row>
    <row r="155" spans="1:11" ht="14.25">
      <c r="A155" s="52" t="s">
        <v>272</v>
      </c>
      <c r="B155" s="19" t="s">
        <v>106</v>
      </c>
      <c r="C155" s="20">
        <v>77071</v>
      </c>
      <c r="D155" s="20">
        <v>71092</v>
      </c>
      <c r="E155" s="50">
        <v>80890</v>
      </c>
      <c r="F155" s="50">
        <v>80890</v>
      </c>
      <c r="G155" s="50">
        <v>80890</v>
      </c>
      <c r="H155" s="100"/>
      <c r="I155" s="22"/>
      <c r="J155" s="22"/>
      <c r="K155" s="22"/>
    </row>
    <row r="156" spans="1:11" ht="14.25">
      <c r="A156" s="52" t="s">
        <v>273</v>
      </c>
      <c r="B156" s="19" t="s">
        <v>274</v>
      </c>
      <c r="C156" s="20">
        <v>325318</v>
      </c>
      <c r="D156" s="20">
        <v>363201</v>
      </c>
      <c r="E156" s="50">
        <v>410000</v>
      </c>
      <c r="F156" s="50">
        <v>400000</v>
      </c>
      <c r="G156" s="53">
        <v>400000</v>
      </c>
      <c r="H156" s="100"/>
      <c r="I156" s="22"/>
      <c r="J156" s="22"/>
      <c r="K156" s="22"/>
    </row>
    <row r="157" spans="1:11" ht="14.25">
      <c r="A157" s="52" t="s">
        <v>273</v>
      </c>
      <c r="B157" s="19" t="s">
        <v>66</v>
      </c>
      <c r="C157" s="20">
        <v>201243</v>
      </c>
      <c r="D157" s="20">
        <v>206139</v>
      </c>
      <c r="E157" s="50">
        <v>220650</v>
      </c>
      <c r="F157" s="50">
        <v>220650</v>
      </c>
      <c r="G157" s="50">
        <v>220650</v>
      </c>
      <c r="H157" s="100"/>
      <c r="I157" s="22"/>
      <c r="J157" s="22"/>
      <c r="K157" s="22"/>
    </row>
    <row r="158" spans="1:11" ht="14.25">
      <c r="A158" s="35" t="s">
        <v>275</v>
      </c>
      <c r="B158" s="24" t="s">
        <v>276</v>
      </c>
      <c r="C158" s="51">
        <f>SUM(C140:C157)</f>
        <v>16350809</v>
      </c>
      <c r="D158" s="51">
        <f>SUM(D140:D157)</f>
        <v>16562077</v>
      </c>
      <c r="E158" s="51">
        <f>SUM(E140:E157)</f>
        <v>16612615</v>
      </c>
      <c r="F158" s="51">
        <f>SUM(F140:F157)</f>
        <v>17051410</v>
      </c>
      <c r="G158" s="51">
        <f>SUM(G140:G157)</f>
        <v>12664596</v>
      </c>
      <c r="H158" s="113"/>
      <c r="I158" s="22"/>
      <c r="J158" s="22"/>
      <c r="K158" s="22"/>
    </row>
    <row r="159" spans="1:11" ht="14.25">
      <c r="A159" s="55" t="s">
        <v>277</v>
      </c>
      <c r="B159" s="19" t="s">
        <v>31</v>
      </c>
      <c r="C159" s="20">
        <v>613464</v>
      </c>
      <c r="D159" s="20">
        <v>687943</v>
      </c>
      <c r="E159" s="50">
        <v>892339</v>
      </c>
      <c r="F159" s="50">
        <v>897618</v>
      </c>
      <c r="G159" s="53">
        <v>903988</v>
      </c>
      <c r="H159" s="100"/>
      <c r="I159" s="22"/>
      <c r="J159" s="22"/>
      <c r="K159" s="22"/>
    </row>
    <row r="160" spans="1:11" ht="14.25">
      <c r="A160" s="55" t="s">
        <v>278</v>
      </c>
      <c r="B160" s="19" t="s">
        <v>32</v>
      </c>
      <c r="C160" s="20">
        <v>613338</v>
      </c>
      <c r="D160" s="20">
        <v>791687</v>
      </c>
      <c r="E160" s="50">
        <v>841916</v>
      </c>
      <c r="F160" s="50">
        <v>840071</v>
      </c>
      <c r="G160" s="53">
        <v>838071</v>
      </c>
      <c r="H160" s="100"/>
      <c r="I160" s="22"/>
      <c r="J160" s="22"/>
      <c r="K160" s="22"/>
    </row>
    <row r="161" spans="1:11" ht="14.25">
      <c r="A161" s="55" t="s">
        <v>279</v>
      </c>
      <c r="B161" s="19" t="s">
        <v>33</v>
      </c>
      <c r="C161" s="20">
        <v>134790</v>
      </c>
      <c r="D161" s="20">
        <v>144287</v>
      </c>
      <c r="E161" s="50">
        <v>173910</v>
      </c>
      <c r="F161" s="50">
        <v>173410</v>
      </c>
      <c r="G161" s="53">
        <v>173410</v>
      </c>
      <c r="H161" s="100"/>
      <c r="I161" s="22"/>
      <c r="J161" s="22"/>
      <c r="K161" s="22"/>
    </row>
    <row r="162" spans="1:11" ht="14.25">
      <c r="A162" s="55" t="s">
        <v>279</v>
      </c>
      <c r="B162" s="19" t="s">
        <v>280</v>
      </c>
      <c r="C162" s="20">
        <v>1173785</v>
      </c>
      <c r="D162" s="20">
        <v>1566922</v>
      </c>
      <c r="E162" s="50">
        <v>1969060</v>
      </c>
      <c r="F162" s="50">
        <v>1969060</v>
      </c>
      <c r="G162" s="50">
        <v>1969060</v>
      </c>
      <c r="H162" s="100"/>
      <c r="I162" s="22"/>
      <c r="J162" s="22"/>
      <c r="K162" s="22"/>
    </row>
    <row r="163" spans="1:11" ht="14.25">
      <c r="A163" s="55">
        <v>10.4</v>
      </c>
      <c r="B163" s="19" t="s">
        <v>366</v>
      </c>
      <c r="C163" s="20">
        <v>0</v>
      </c>
      <c r="D163" s="20">
        <v>10773</v>
      </c>
      <c r="E163" s="50">
        <v>12000</v>
      </c>
      <c r="F163" s="50">
        <v>12000</v>
      </c>
      <c r="G163" s="53">
        <v>12000</v>
      </c>
      <c r="H163" s="100"/>
      <c r="I163" s="22"/>
      <c r="J163" s="22"/>
      <c r="K163" s="22"/>
    </row>
    <row r="164" spans="1:11" ht="14.25">
      <c r="A164" s="55" t="s">
        <v>281</v>
      </c>
      <c r="B164" s="19" t="s">
        <v>62</v>
      </c>
      <c r="C164" s="20">
        <v>8840</v>
      </c>
      <c r="D164" s="20">
        <v>5920</v>
      </c>
      <c r="E164" s="50">
        <v>7037</v>
      </c>
      <c r="F164" s="50">
        <v>7037</v>
      </c>
      <c r="G164" s="50">
        <v>7037</v>
      </c>
      <c r="H164" s="100"/>
      <c r="I164" s="22"/>
      <c r="J164" s="22"/>
      <c r="K164" s="22"/>
    </row>
    <row r="165" spans="1:11" ht="14.25">
      <c r="A165" s="35" t="s">
        <v>282</v>
      </c>
      <c r="B165" s="24" t="s">
        <v>283</v>
      </c>
      <c r="C165" s="51">
        <f>SUM(C159:C164)</f>
        <v>2544217</v>
      </c>
      <c r="D165" s="51">
        <f>SUM(D159:D164)</f>
        <v>3207532</v>
      </c>
      <c r="E165" s="51">
        <f>SUM(E159:E164)</f>
        <v>3896262</v>
      </c>
      <c r="F165" s="51">
        <f>SUM(F159:F164)</f>
        <v>3899196</v>
      </c>
      <c r="G165" s="51">
        <f>SUM(G159:G164)</f>
        <v>3903566</v>
      </c>
      <c r="H165" s="113"/>
      <c r="I165" s="22"/>
      <c r="J165" s="22"/>
      <c r="K165" s="22"/>
    </row>
    <row r="166" spans="1:11" ht="14.25">
      <c r="A166" s="56"/>
      <c r="B166" s="19" t="s">
        <v>15</v>
      </c>
      <c r="C166" s="54">
        <v>783319</v>
      </c>
      <c r="D166" s="54">
        <v>952293</v>
      </c>
      <c r="E166" s="54">
        <v>1430745</v>
      </c>
      <c r="F166" s="54">
        <v>1696148</v>
      </c>
      <c r="G166" s="54">
        <v>1843851</v>
      </c>
      <c r="H166" s="101"/>
      <c r="I166" s="22"/>
      <c r="J166" s="22"/>
      <c r="K166" s="22"/>
    </row>
    <row r="167" spans="1:11" ht="14.25">
      <c r="A167" s="56"/>
      <c r="B167" s="19" t="s">
        <v>284</v>
      </c>
      <c r="C167" s="54">
        <v>25000</v>
      </c>
      <c r="D167" s="54">
        <v>25000</v>
      </c>
      <c r="E167" s="54">
        <v>420454</v>
      </c>
      <c r="F167" s="54">
        <v>0</v>
      </c>
      <c r="G167" s="54">
        <v>0</v>
      </c>
      <c r="H167" s="101"/>
      <c r="I167" s="83"/>
      <c r="J167" s="22"/>
      <c r="K167" s="22"/>
    </row>
    <row r="168" spans="1:11" ht="14.25">
      <c r="A168" s="56"/>
      <c r="B168" s="19" t="s">
        <v>285</v>
      </c>
      <c r="C168" s="20">
        <v>104957</v>
      </c>
      <c r="D168" s="20">
        <v>77708</v>
      </c>
      <c r="E168" s="50">
        <v>1275670</v>
      </c>
      <c r="F168" s="50">
        <v>0</v>
      </c>
      <c r="G168" s="53">
        <v>0</v>
      </c>
      <c r="H168" s="100"/>
      <c r="I168" s="22"/>
      <c r="J168" s="22"/>
      <c r="K168" s="22"/>
    </row>
    <row r="169" spans="1:11" ht="14.25">
      <c r="A169" s="56"/>
      <c r="B169" s="19" t="s">
        <v>286</v>
      </c>
      <c r="C169" s="20">
        <v>2781322</v>
      </c>
      <c r="D169" s="20">
        <v>2033566</v>
      </c>
      <c r="E169" s="50">
        <v>0</v>
      </c>
      <c r="F169" s="50">
        <v>0</v>
      </c>
      <c r="G169" s="53">
        <v>0</v>
      </c>
      <c r="H169" s="100"/>
      <c r="I169" s="22"/>
      <c r="J169" s="22"/>
      <c r="K169" s="22"/>
    </row>
    <row r="170" spans="1:11" ht="14.25">
      <c r="A170" s="35"/>
      <c r="B170" s="24" t="s">
        <v>328</v>
      </c>
      <c r="C170" s="51">
        <f>SUM(C166:C169)</f>
        <v>3694598</v>
      </c>
      <c r="D170" s="51">
        <f>SUM(D166:D169)</f>
        <v>3088567</v>
      </c>
      <c r="E170" s="51">
        <f>SUM(E166:E169)</f>
        <v>3126869</v>
      </c>
      <c r="F170" s="51">
        <f>SUM(F166:F169)</f>
        <v>1696148</v>
      </c>
      <c r="G170" s="51">
        <f>SUM(G166:G169)</f>
        <v>1843851</v>
      </c>
      <c r="H170" s="113"/>
      <c r="I170" s="22"/>
      <c r="J170" s="22"/>
      <c r="K170" s="22"/>
    </row>
    <row r="171" spans="1:11" ht="14.25">
      <c r="A171" s="24"/>
      <c r="B171" s="24" t="s">
        <v>287</v>
      </c>
      <c r="C171" s="26">
        <f>(C170+C165+C158+C139+C129+C126+C119+C116+C114)</f>
        <v>37072426</v>
      </c>
      <c r="D171" s="26">
        <f>(D170+D165+D158+D139+D129+D126+D119+D116+D114)</f>
        <v>38525605</v>
      </c>
      <c r="E171" s="26">
        <f>(E170+E165+E158+E139+E129+E126+E119+E116+E114)</f>
        <v>40855866</v>
      </c>
      <c r="F171" s="26">
        <f>(F170+F165+F158+F139+F129+F126+F119+F116+F114)</f>
        <v>37284665</v>
      </c>
      <c r="G171" s="26">
        <f>(G170+G165+G158+G139+G129+G126+G119+G116+G114)</f>
        <v>33540331</v>
      </c>
      <c r="H171" s="58"/>
      <c r="I171" s="114"/>
      <c r="J171" s="115"/>
      <c r="K171" s="115"/>
    </row>
    <row r="172" spans="1:8" ht="14.25">
      <c r="A172" s="57"/>
      <c r="B172" s="57"/>
      <c r="C172" s="58"/>
      <c r="D172" s="81"/>
      <c r="E172" s="81"/>
      <c r="F172" s="81"/>
      <c r="G172" s="126"/>
      <c r="H172" s="59"/>
    </row>
    <row r="173" spans="1:8" ht="15">
      <c r="A173" s="13"/>
      <c r="B173" s="143" t="s">
        <v>404</v>
      </c>
      <c r="C173" s="143" t="s">
        <v>405</v>
      </c>
      <c r="E173" s="13"/>
      <c r="F173" s="143" t="s">
        <v>381</v>
      </c>
      <c r="G173" s="84"/>
      <c r="H173" s="13"/>
    </row>
    <row r="174" spans="1:8" ht="14.25">
      <c r="A174" s="13"/>
      <c r="B174" s="144" t="s">
        <v>406</v>
      </c>
      <c r="C174" s="60"/>
      <c r="D174" s="13"/>
      <c r="E174" s="13"/>
      <c r="F174" s="84"/>
      <c r="G174" s="84"/>
      <c r="H174" s="13"/>
    </row>
    <row r="175" spans="1:8" ht="14.25">
      <c r="A175" s="12"/>
      <c r="B175" s="144" t="s">
        <v>407</v>
      </c>
      <c r="C175" s="60"/>
      <c r="D175" s="13"/>
      <c r="E175" s="13"/>
      <c r="F175" s="84"/>
      <c r="H175" s="90"/>
    </row>
    <row r="176" spans="1:8" ht="14.25">
      <c r="A176" s="12"/>
      <c r="B176" s="144"/>
      <c r="C176" s="60"/>
      <c r="D176" s="13"/>
      <c r="E176" s="13"/>
      <c r="F176" s="84"/>
      <c r="H176" s="90"/>
    </row>
    <row r="177" spans="1:8" ht="14.25">
      <c r="A177" s="12"/>
      <c r="B177" s="144"/>
      <c r="C177" s="60"/>
      <c r="D177" s="13"/>
      <c r="E177" s="13"/>
      <c r="F177" s="84"/>
      <c r="H177" s="90"/>
    </row>
    <row r="178" spans="1:8" ht="14.25">
      <c r="A178" s="12"/>
      <c r="B178" s="144"/>
      <c r="C178" s="60"/>
      <c r="D178" s="13"/>
      <c r="E178" s="13"/>
      <c r="F178" s="84"/>
      <c r="H178" s="90"/>
    </row>
    <row r="179" spans="1:8" ht="14.25">
      <c r="A179" s="12"/>
      <c r="B179" s="144"/>
      <c r="C179" s="60"/>
      <c r="D179" s="13"/>
      <c r="E179" s="13"/>
      <c r="F179" s="84"/>
      <c r="H179" s="90"/>
    </row>
    <row r="180" spans="1:8" ht="14.25">
      <c r="A180" s="12"/>
      <c r="B180" s="144"/>
      <c r="C180" s="60"/>
      <c r="D180" s="13"/>
      <c r="E180" s="13"/>
      <c r="F180" s="84"/>
      <c r="H180" s="90"/>
    </row>
    <row r="181" spans="1:8" ht="14.25">
      <c r="A181" s="12"/>
      <c r="B181" s="144"/>
      <c r="C181" s="60"/>
      <c r="D181" s="13"/>
      <c r="E181" s="13"/>
      <c r="F181" s="84"/>
      <c r="H181" s="90"/>
    </row>
    <row r="182" spans="1:8" ht="14.25">
      <c r="A182" s="12"/>
      <c r="B182" s="144"/>
      <c r="C182" s="60"/>
      <c r="D182" s="13"/>
      <c r="E182" s="13"/>
      <c r="F182" s="84"/>
      <c r="H182" s="90"/>
    </row>
    <row r="183" spans="1:8" ht="14.25">
      <c r="A183" s="12"/>
      <c r="B183" s="144"/>
      <c r="C183" s="60"/>
      <c r="D183" s="13"/>
      <c r="E183" s="13"/>
      <c r="F183" s="84"/>
      <c r="H183" s="90"/>
    </row>
    <row r="184" spans="1:8" ht="14.25">
      <c r="A184" s="12"/>
      <c r="B184" s="144"/>
      <c r="C184" s="60"/>
      <c r="D184" s="13"/>
      <c r="E184" s="13"/>
      <c r="F184" s="84"/>
      <c r="H184" s="90"/>
    </row>
    <row r="185" spans="1:8" ht="14.25">
      <c r="A185" s="12"/>
      <c r="B185" s="144"/>
      <c r="C185" s="60"/>
      <c r="D185" s="13"/>
      <c r="E185" s="13"/>
      <c r="F185" s="84"/>
      <c r="H185" s="90"/>
    </row>
    <row r="186" spans="1:8" ht="14.25">
      <c r="A186" s="12"/>
      <c r="B186" s="144"/>
      <c r="C186" s="60"/>
      <c r="D186" s="13"/>
      <c r="E186" s="13"/>
      <c r="F186" s="84"/>
      <c r="H186" s="90"/>
    </row>
    <row r="187" spans="1:8" ht="14.25">
      <c r="A187" s="12"/>
      <c r="B187" s="144"/>
      <c r="C187" s="60"/>
      <c r="D187" s="13"/>
      <c r="E187" s="13"/>
      <c r="F187" s="84"/>
      <c r="H187" s="90"/>
    </row>
    <row r="188" spans="1:8" ht="14.25">
      <c r="A188" s="12"/>
      <c r="B188" s="144"/>
      <c r="C188" s="60"/>
      <c r="D188" s="13"/>
      <c r="E188" s="13"/>
      <c r="F188" s="84"/>
      <c r="H188" s="90"/>
    </row>
    <row r="189" spans="1:8" ht="14.25">
      <c r="A189" s="12"/>
      <c r="B189" s="144"/>
      <c r="C189" s="60"/>
      <c r="D189" s="13"/>
      <c r="E189" s="13"/>
      <c r="F189" s="84"/>
      <c r="H189" s="90"/>
    </row>
    <row r="190" spans="1:8" ht="14.25">
      <c r="A190" s="12"/>
      <c r="B190" s="144"/>
      <c r="C190" s="60"/>
      <c r="D190" s="13"/>
      <c r="E190" s="13"/>
      <c r="F190" s="84"/>
      <c r="H190" s="90"/>
    </row>
    <row r="191" spans="1:8" ht="14.25">
      <c r="A191" s="12"/>
      <c r="B191" s="144"/>
      <c r="C191" s="60"/>
      <c r="D191" s="13"/>
      <c r="E191" s="13"/>
      <c r="F191" s="84"/>
      <c r="H191" s="90"/>
    </row>
    <row r="192" spans="1:8" ht="14.25">
      <c r="A192" s="12"/>
      <c r="B192" s="144"/>
      <c r="C192" s="60"/>
      <c r="D192" s="13"/>
      <c r="E192" s="13"/>
      <c r="F192" s="84"/>
      <c r="H192" s="90"/>
    </row>
    <row r="193" spans="1:8" ht="14.25">
      <c r="A193" s="12"/>
      <c r="B193" s="144"/>
      <c r="C193" s="60"/>
      <c r="D193" s="13"/>
      <c r="E193" s="13"/>
      <c r="F193" s="84"/>
      <c r="H193" s="90"/>
    </row>
    <row r="194" spans="1:8" ht="14.25">
      <c r="A194" s="12"/>
      <c r="B194" s="144"/>
      <c r="C194" s="60"/>
      <c r="D194" s="13"/>
      <c r="E194" s="13"/>
      <c r="F194" s="84"/>
      <c r="H194" s="90"/>
    </row>
    <row r="195" spans="1:8" ht="14.25">
      <c r="A195" s="12"/>
      <c r="B195" s="144"/>
      <c r="C195" s="60"/>
      <c r="D195" s="13"/>
      <c r="E195" s="13"/>
      <c r="F195" s="84"/>
      <c r="H195" s="90"/>
    </row>
    <row r="196" spans="1:8" ht="14.25">
      <c r="A196" s="12"/>
      <c r="B196" s="144"/>
      <c r="C196" s="60"/>
      <c r="D196" s="13"/>
      <c r="E196" s="13"/>
      <c r="F196" s="84"/>
      <c r="H196" s="90"/>
    </row>
    <row r="197" spans="1:8" ht="14.25">
      <c r="A197" s="12"/>
      <c r="B197" s="144"/>
      <c r="C197" s="60"/>
      <c r="D197" s="13"/>
      <c r="E197" s="13"/>
      <c r="F197" s="84"/>
      <c r="H197" s="90"/>
    </row>
    <row r="198" spans="1:8" ht="14.25">
      <c r="A198" s="12"/>
      <c r="B198" s="144"/>
      <c r="C198" s="60"/>
      <c r="D198" s="13"/>
      <c r="E198" s="13"/>
      <c r="F198" s="84"/>
      <c r="H198" s="90"/>
    </row>
    <row r="199" spans="1:8" ht="15">
      <c r="A199" s="12"/>
      <c r="B199" s="144"/>
      <c r="C199" s="60"/>
      <c r="D199" s="13"/>
      <c r="E199" s="145"/>
      <c r="F199" s="140"/>
      <c r="G199" s="138" t="s">
        <v>342</v>
      </c>
      <c r="H199" s="90"/>
    </row>
    <row r="200" spans="1:8" ht="15">
      <c r="A200" s="12"/>
      <c r="B200" s="14"/>
      <c r="C200" s="61"/>
      <c r="D200" s="12"/>
      <c r="E200" s="137"/>
      <c r="F200" s="185" t="s">
        <v>340</v>
      </c>
      <c r="G200" s="186"/>
      <c r="H200" s="96"/>
    </row>
    <row r="201" spans="1:8" ht="15">
      <c r="A201" s="12"/>
      <c r="B201" s="14"/>
      <c r="C201" s="61"/>
      <c r="D201" s="12"/>
      <c r="E201" s="139"/>
      <c r="F201" s="187" t="s">
        <v>410</v>
      </c>
      <c r="G201" s="186"/>
      <c r="H201" s="96"/>
    </row>
    <row r="202" spans="1:8" ht="15">
      <c r="A202" s="12"/>
      <c r="B202" s="14"/>
      <c r="C202" s="12"/>
      <c r="D202" s="86"/>
      <c r="E202" s="188" t="s">
        <v>403</v>
      </c>
      <c r="F202" s="186"/>
      <c r="G202" s="186"/>
      <c r="H202" s="96"/>
    </row>
    <row r="203" spans="1:8" ht="15">
      <c r="A203" s="9"/>
      <c r="B203" s="142" t="s">
        <v>288</v>
      </c>
      <c r="C203" s="12"/>
      <c r="D203" s="192"/>
      <c r="E203" s="190"/>
      <c r="F203" s="190"/>
      <c r="G203" s="13"/>
      <c r="H203" s="13"/>
    </row>
    <row r="204" spans="1:8" ht="14.25">
      <c r="A204" s="62" t="s">
        <v>120</v>
      </c>
      <c r="B204" s="63" t="s">
        <v>121</v>
      </c>
      <c r="C204" s="17" t="s">
        <v>375</v>
      </c>
      <c r="D204" s="17" t="s">
        <v>327</v>
      </c>
      <c r="E204" s="48" t="s">
        <v>329</v>
      </c>
      <c r="F204" s="47" t="s">
        <v>354</v>
      </c>
      <c r="G204" s="47" t="s">
        <v>376</v>
      </c>
      <c r="H204" s="97"/>
    </row>
    <row r="205" spans="1:8" ht="14.25">
      <c r="A205" s="18" t="s">
        <v>382</v>
      </c>
      <c r="B205" s="19" t="s">
        <v>289</v>
      </c>
      <c r="C205" s="20">
        <v>167454</v>
      </c>
      <c r="D205" s="20">
        <v>209725</v>
      </c>
      <c r="E205" s="21">
        <v>200000</v>
      </c>
      <c r="F205" s="21">
        <v>200000</v>
      </c>
      <c r="G205" s="21">
        <v>200000</v>
      </c>
      <c r="H205" s="11"/>
    </row>
    <row r="206" spans="1:8" ht="14.25">
      <c r="A206" s="18" t="s">
        <v>148</v>
      </c>
      <c r="B206" s="21" t="s">
        <v>290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11"/>
    </row>
    <row r="207" spans="1:8" ht="14.25">
      <c r="A207" s="18" t="s">
        <v>331</v>
      </c>
      <c r="B207" s="21" t="s">
        <v>291</v>
      </c>
      <c r="C207" s="20">
        <v>52</v>
      </c>
      <c r="D207" s="20">
        <v>106</v>
      </c>
      <c r="E207" s="21">
        <v>131</v>
      </c>
      <c r="F207" s="21">
        <v>130</v>
      </c>
      <c r="G207" s="21">
        <v>130</v>
      </c>
      <c r="H207" s="11"/>
    </row>
    <row r="208" spans="1:8" ht="14.25">
      <c r="A208" s="18" t="s">
        <v>175</v>
      </c>
      <c r="B208" s="21" t="s">
        <v>292</v>
      </c>
      <c r="C208" s="20">
        <v>4670</v>
      </c>
      <c r="D208" s="20">
        <v>3651</v>
      </c>
      <c r="E208" s="21">
        <v>3500</v>
      </c>
      <c r="F208" s="21">
        <v>3500</v>
      </c>
      <c r="G208" s="21">
        <v>3500</v>
      </c>
      <c r="H208" s="11"/>
    </row>
    <row r="209" spans="1:13" ht="14.25">
      <c r="A209" s="18" t="s">
        <v>218</v>
      </c>
      <c r="B209" s="21" t="s">
        <v>293</v>
      </c>
      <c r="C209" s="20">
        <v>0</v>
      </c>
      <c r="D209" s="20">
        <v>90</v>
      </c>
      <c r="E209" s="20">
        <v>90</v>
      </c>
      <c r="F209" s="20">
        <v>90</v>
      </c>
      <c r="G209" s="20">
        <v>90</v>
      </c>
      <c r="H209" s="11"/>
      <c r="J209" s="86"/>
      <c r="K209" s="86"/>
      <c r="L209" s="87"/>
      <c r="M209" s="87"/>
    </row>
    <row r="210" spans="1:13" ht="14.25">
      <c r="A210" s="18" t="s">
        <v>185</v>
      </c>
      <c r="B210" s="19" t="s">
        <v>294</v>
      </c>
      <c r="C210" s="20">
        <v>281898</v>
      </c>
      <c r="D210" s="20">
        <v>281898</v>
      </c>
      <c r="E210" s="21">
        <v>290090</v>
      </c>
      <c r="F210" s="21">
        <v>290090</v>
      </c>
      <c r="G210" s="21">
        <v>290090</v>
      </c>
      <c r="H210" s="11"/>
      <c r="J210" s="86"/>
      <c r="K210" s="189"/>
      <c r="L210" s="190"/>
      <c r="M210" s="123"/>
    </row>
    <row r="211" spans="1:13" ht="14.25">
      <c r="A211" s="18"/>
      <c r="B211" s="19" t="s">
        <v>398</v>
      </c>
      <c r="C211" s="20">
        <v>0</v>
      </c>
      <c r="D211" s="20">
        <v>0</v>
      </c>
      <c r="E211" s="21">
        <v>220094</v>
      </c>
      <c r="F211" s="21">
        <v>0</v>
      </c>
      <c r="G211" s="21">
        <v>0</v>
      </c>
      <c r="H211" s="11"/>
      <c r="J211" s="86"/>
      <c r="K211" s="131"/>
      <c r="L211" s="130"/>
      <c r="M211" s="130"/>
    </row>
    <row r="212" spans="1:13" ht="14.25">
      <c r="A212" s="18"/>
      <c r="B212" s="19" t="s">
        <v>295</v>
      </c>
      <c r="C212" s="20">
        <v>30928</v>
      </c>
      <c r="D212" s="20">
        <v>42091</v>
      </c>
      <c r="E212" s="21">
        <v>66417</v>
      </c>
      <c r="F212" s="21">
        <v>0</v>
      </c>
      <c r="G212" s="21">
        <v>0</v>
      </c>
      <c r="H212" s="11"/>
      <c r="J212" s="85"/>
      <c r="K212" s="191"/>
      <c r="L212" s="190"/>
      <c r="M212" s="123"/>
    </row>
    <row r="213" spans="1:13" ht="14.25">
      <c r="A213" s="18"/>
      <c r="B213" s="54" t="s">
        <v>296</v>
      </c>
      <c r="C213" s="20">
        <v>7000</v>
      </c>
      <c r="D213" s="20">
        <v>1917</v>
      </c>
      <c r="E213" s="21">
        <v>8661</v>
      </c>
      <c r="F213" s="21">
        <v>0</v>
      </c>
      <c r="G213" s="21">
        <v>0</v>
      </c>
      <c r="H213" s="11"/>
      <c r="J213" s="192"/>
      <c r="K213" s="190"/>
      <c r="L213" s="190"/>
      <c r="M213" s="123"/>
    </row>
    <row r="214" spans="1:8" ht="14.25">
      <c r="A214" s="18"/>
      <c r="B214" s="54" t="s">
        <v>67</v>
      </c>
      <c r="C214" s="20">
        <v>23928</v>
      </c>
      <c r="D214" s="20">
        <v>40174</v>
      </c>
      <c r="E214" s="21">
        <v>57756</v>
      </c>
      <c r="F214" s="21">
        <v>0</v>
      </c>
      <c r="G214" s="21">
        <v>0</v>
      </c>
      <c r="H214" s="11"/>
    </row>
    <row r="215" spans="1:8" ht="14.25">
      <c r="A215" s="23"/>
      <c r="B215" s="24" t="s">
        <v>126</v>
      </c>
      <c r="C215" s="26">
        <f>(C212+C210+C209+C208+C207+C206+C205)</f>
        <v>485002</v>
      </c>
      <c r="D215" s="26">
        <f>(D212+D210+D209+D208+D207+D206+D205)</f>
        <v>537561</v>
      </c>
      <c r="E215" s="26">
        <f>(E212+E211+E210+E209+E208+E207+E206+E205)</f>
        <v>780322</v>
      </c>
      <c r="F215" s="26">
        <f>(F212+F211+F210+F209+F208+F207+F206+F205)</f>
        <v>493810</v>
      </c>
      <c r="G215" s="26">
        <f>(G212+G211+G210+G209+G208+G207+G206+G205)</f>
        <v>493810</v>
      </c>
      <c r="H215" s="57"/>
    </row>
    <row r="216" spans="1:8" ht="15">
      <c r="A216" s="64"/>
      <c r="B216" s="146" t="s">
        <v>297</v>
      </c>
      <c r="C216" s="11"/>
      <c r="D216" s="11"/>
      <c r="E216" s="13"/>
      <c r="F216" s="13"/>
      <c r="G216" s="82"/>
      <c r="H216" s="82"/>
    </row>
    <row r="217" spans="1:8" ht="14.25">
      <c r="A217" s="15" t="s">
        <v>120</v>
      </c>
      <c r="B217" s="16" t="s">
        <v>121</v>
      </c>
      <c r="C217" s="47" t="s">
        <v>375</v>
      </c>
      <c r="D217" s="47" t="s">
        <v>327</v>
      </c>
      <c r="E217" s="48" t="s">
        <v>329</v>
      </c>
      <c r="F217" s="47" t="s">
        <v>354</v>
      </c>
      <c r="G217" s="65" t="s">
        <v>376</v>
      </c>
      <c r="H217" s="102"/>
    </row>
    <row r="218" spans="1:8" ht="14.25">
      <c r="A218" s="27">
        <v>2236</v>
      </c>
      <c r="B218" s="19" t="s">
        <v>298</v>
      </c>
      <c r="C218" s="49">
        <v>20</v>
      </c>
      <c r="D218" s="21">
        <v>36</v>
      </c>
      <c r="E218" s="21">
        <v>30</v>
      </c>
      <c r="F218" s="21">
        <v>30</v>
      </c>
      <c r="G218" s="21">
        <v>30</v>
      </c>
      <c r="H218" s="69"/>
    </row>
    <row r="219" spans="1:8" ht="14.25">
      <c r="A219" s="27">
        <v>2224</v>
      </c>
      <c r="B219" s="19" t="s">
        <v>330</v>
      </c>
      <c r="C219" s="49">
        <v>283</v>
      </c>
      <c r="D219" s="21">
        <v>288</v>
      </c>
      <c r="E219" s="21">
        <v>1000</v>
      </c>
      <c r="F219" s="21">
        <v>1000</v>
      </c>
      <c r="G219" s="21">
        <v>1000</v>
      </c>
      <c r="H219" s="69"/>
    </row>
    <row r="220" spans="1:8" ht="15" customHeight="1">
      <c r="A220" s="27">
        <v>2243</v>
      </c>
      <c r="B220" s="33" t="s">
        <v>299</v>
      </c>
      <c r="C220" s="49">
        <v>0</v>
      </c>
      <c r="D220" s="21">
        <v>280</v>
      </c>
      <c r="E220" s="21">
        <v>320</v>
      </c>
      <c r="F220" s="21">
        <v>320</v>
      </c>
      <c r="G220" s="21">
        <v>320</v>
      </c>
      <c r="H220" s="69"/>
    </row>
    <row r="221" spans="1:8" ht="15" customHeight="1">
      <c r="A221" s="27">
        <v>2241</v>
      </c>
      <c r="B221" s="33" t="s">
        <v>402</v>
      </c>
      <c r="C221" s="49"/>
      <c r="D221" s="21">
        <v>16842</v>
      </c>
      <c r="E221" s="21">
        <v>20000</v>
      </c>
      <c r="F221" s="21"/>
      <c r="G221" s="21"/>
      <c r="H221" s="69"/>
    </row>
    <row r="222" spans="1:8" ht="15" customHeight="1">
      <c r="A222" s="27">
        <v>2244</v>
      </c>
      <c r="B222" s="33" t="s">
        <v>300</v>
      </c>
      <c r="C222" s="49">
        <v>127276</v>
      </c>
      <c r="D222" s="21">
        <v>110920</v>
      </c>
      <c r="E222" s="21">
        <v>170526</v>
      </c>
      <c r="F222" s="21">
        <v>132770</v>
      </c>
      <c r="G222" s="21">
        <v>132770</v>
      </c>
      <c r="H222" s="69"/>
    </row>
    <row r="223" spans="1:8" ht="15" customHeight="1">
      <c r="A223" s="27">
        <v>2246</v>
      </c>
      <c r="B223" s="33" t="s">
        <v>301</v>
      </c>
      <c r="C223" s="49">
        <v>279982</v>
      </c>
      <c r="D223" s="21">
        <v>274014</v>
      </c>
      <c r="E223" s="21">
        <v>16060</v>
      </c>
      <c r="F223" s="21">
        <v>7000</v>
      </c>
      <c r="G223" s="21">
        <v>7000</v>
      </c>
      <c r="H223" s="69"/>
    </row>
    <row r="224" spans="1:8" ht="15" customHeight="1">
      <c r="A224" s="27">
        <v>2249</v>
      </c>
      <c r="B224" s="33" t="s">
        <v>302</v>
      </c>
      <c r="C224" s="49">
        <v>4205</v>
      </c>
      <c r="D224" s="21">
        <v>13350</v>
      </c>
      <c r="E224" s="21">
        <v>15000</v>
      </c>
      <c r="F224" s="21">
        <v>15000</v>
      </c>
      <c r="G224" s="21">
        <v>15000</v>
      </c>
      <c r="H224" s="69"/>
    </row>
    <row r="225" spans="1:8" ht="15" customHeight="1">
      <c r="A225" s="27">
        <v>2279</v>
      </c>
      <c r="B225" s="33" t="s">
        <v>303</v>
      </c>
      <c r="C225" s="49">
        <v>9711</v>
      </c>
      <c r="D225" s="21">
        <v>15466</v>
      </c>
      <c r="E225" s="21">
        <v>10000</v>
      </c>
      <c r="F225" s="21">
        <v>10000</v>
      </c>
      <c r="G225" s="21">
        <v>10000</v>
      </c>
      <c r="H225" s="69"/>
    </row>
    <row r="226" spans="1:8" ht="14.25">
      <c r="A226" s="23">
        <v>2200</v>
      </c>
      <c r="B226" s="24" t="s">
        <v>304</v>
      </c>
      <c r="C226" s="26">
        <f>SUM(C218:C225)</f>
        <v>421477</v>
      </c>
      <c r="D226" s="26">
        <f>SUM(D218:D225)</f>
        <v>431196</v>
      </c>
      <c r="E226" s="26">
        <f>SUM(E218:E225)</f>
        <v>232936</v>
      </c>
      <c r="F226" s="26">
        <f>SUM(F218:F225)</f>
        <v>166120</v>
      </c>
      <c r="G226" s="24">
        <f>SUM(G218:G225)</f>
        <v>166120</v>
      </c>
      <c r="H226" s="57"/>
    </row>
    <row r="227" spans="1:8" ht="14.25">
      <c r="A227" s="27">
        <v>2350</v>
      </c>
      <c r="B227" s="19" t="s">
        <v>306</v>
      </c>
      <c r="C227" s="40">
        <v>4516</v>
      </c>
      <c r="D227" s="40">
        <v>3680</v>
      </c>
      <c r="E227" s="21">
        <v>4000</v>
      </c>
      <c r="F227" s="21">
        <v>4000</v>
      </c>
      <c r="G227" s="21">
        <v>4000</v>
      </c>
      <c r="H227" s="69"/>
    </row>
    <row r="228" spans="1:8" ht="14.25">
      <c r="A228" s="27">
        <v>2312</v>
      </c>
      <c r="B228" s="19" t="s">
        <v>305</v>
      </c>
      <c r="C228" s="40">
        <v>889</v>
      </c>
      <c r="D228" s="40">
        <v>85</v>
      </c>
      <c r="E228" s="21">
        <v>500</v>
      </c>
      <c r="F228" s="21">
        <v>500</v>
      </c>
      <c r="G228" s="21">
        <v>500</v>
      </c>
      <c r="H228" s="69"/>
    </row>
    <row r="229" spans="1:8" ht="14.25">
      <c r="A229" s="27">
        <v>2364</v>
      </c>
      <c r="B229" s="19" t="s">
        <v>307</v>
      </c>
      <c r="C229" s="40">
        <v>0</v>
      </c>
      <c r="D229" s="40">
        <v>0</v>
      </c>
      <c r="E229" s="21">
        <v>500</v>
      </c>
      <c r="F229" s="21">
        <v>500</v>
      </c>
      <c r="G229" s="21">
        <v>500</v>
      </c>
      <c r="H229" s="69"/>
    </row>
    <row r="230" spans="1:8" ht="14.25">
      <c r="A230" s="27">
        <v>2390</v>
      </c>
      <c r="B230" s="19" t="s">
        <v>308</v>
      </c>
      <c r="C230" s="40">
        <v>0</v>
      </c>
      <c r="D230" s="40">
        <v>1600</v>
      </c>
      <c r="E230" s="21">
        <v>1600</v>
      </c>
      <c r="F230" s="21">
        <v>1600</v>
      </c>
      <c r="G230" s="21">
        <v>1600</v>
      </c>
      <c r="H230" s="69"/>
    </row>
    <row r="231" spans="1:8" ht="15" customHeight="1">
      <c r="A231" s="23">
        <v>2300</v>
      </c>
      <c r="B231" s="66" t="s">
        <v>309</v>
      </c>
      <c r="C231" s="26">
        <f>SUM(C227:C230)</f>
        <v>5405</v>
      </c>
      <c r="D231" s="26">
        <f>SUM(D227:D230)</f>
        <v>5365</v>
      </c>
      <c r="E231" s="26">
        <f>SUM(E227:E230)</f>
        <v>6600</v>
      </c>
      <c r="F231" s="26">
        <f>SUM(F227:F230)</f>
        <v>6600</v>
      </c>
      <c r="G231" s="24">
        <f>SUM(G227:G230)</f>
        <v>6600</v>
      </c>
      <c r="H231" s="57"/>
    </row>
    <row r="232" spans="1:8" ht="15" customHeight="1">
      <c r="A232" s="27">
        <v>2515</v>
      </c>
      <c r="B232" s="33" t="s">
        <v>310</v>
      </c>
      <c r="C232" s="40">
        <v>781</v>
      </c>
      <c r="D232" s="40">
        <v>824</v>
      </c>
      <c r="E232" s="40">
        <v>1000</v>
      </c>
      <c r="F232" s="40">
        <v>1000</v>
      </c>
      <c r="G232" s="40">
        <v>1000</v>
      </c>
      <c r="H232" s="69"/>
    </row>
    <row r="233" spans="1:8" ht="15" customHeight="1">
      <c r="A233" s="27">
        <v>2512</v>
      </c>
      <c r="B233" s="33" t="s">
        <v>338</v>
      </c>
      <c r="C233" s="40">
        <v>0</v>
      </c>
      <c r="D233" s="40">
        <v>0</v>
      </c>
      <c r="E233" s="21">
        <v>50931</v>
      </c>
      <c r="F233" s="21">
        <v>6017</v>
      </c>
      <c r="G233" s="19">
        <v>5379</v>
      </c>
      <c r="H233" s="69"/>
    </row>
    <row r="234" spans="1:8" ht="15" customHeight="1">
      <c r="A234" s="23">
        <v>2500</v>
      </c>
      <c r="B234" s="66" t="s">
        <v>311</v>
      </c>
      <c r="C234" s="26">
        <f>SUM(C232:C233)</f>
        <v>781</v>
      </c>
      <c r="D234" s="26">
        <f>SUM(D232:D233)</f>
        <v>824</v>
      </c>
      <c r="E234" s="26">
        <f>SUM(E232:E233)</f>
        <v>51931</v>
      </c>
      <c r="F234" s="26">
        <f>SUM(F232:F233)</f>
        <v>7017</v>
      </c>
      <c r="G234" s="24">
        <f>SUM(G232:G233)</f>
        <v>6379</v>
      </c>
      <c r="H234" s="57"/>
    </row>
    <row r="235" spans="1:8" ht="15" customHeight="1">
      <c r="A235" s="27">
        <v>5110</v>
      </c>
      <c r="B235" s="33" t="s">
        <v>312</v>
      </c>
      <c r="C235" s="40">
        <v>0</v>
      </c>
      <c r="D235" s="40">
        <v>0</v>
      </c>
      <c r="E235" s="21">
        <v>0</v>
      </c>
      <c r="F235" s="21">
        <v>0</v>
      </c>
      <c r="G235" s="19">
        <v>0</v>
      </c>
      <c r="H235" s="69"/>
    </row>
    <row r="236" spans="1:8" ht="15" customHeight="1">
      <c r="A236" s="23">
        <v>5100</v>
      </c>
      <c r="B236" s="66" t="s">
        <v>313</v>
      </c>
      <c r="C236" s="26">
        <f>SUM(C235)</f>
        <v>0</v>
      </c>
      <c r="D236" s="26">
        <f>SUM(D235)</f>
        <v>0</v>
      </c>
      <c r="E236" s="24">
        <f>SUM(E235)</f>
        <v>0</v>
      </c>
      <c r="F236" s="24">
        <f>SUM(F235)</f>
        <v>0</v>
      </c>
      <c r="G236" s="24">
        <f>SUM(G235)</f>
        <v>0</v>
      </c>
      <c r="H236" s="57"/>
    </row>
    <row r="237" spans="1:8" ht="14.25">
      <c r="A237" s="39">
        <v>5239</v>
      </c>
      <c r="B237" s="37" t="s">
        <v>314</v>
      </c>
      <c r="C237" s="20">
        <v>15248</v>
      </c>
      <c r="D237" s="20">
        <v>33759</v>
      </c>
      <c r="E237" s="21">
        <v>30000</v>
      </c>
      <c r="F237" s="21">
        <v>30000</v>
      </c>
      <c r="G237" s="21">
        <v>30000</v>
      </c>
      <c r="H237" s="69"/>
    </row>
    <row r="238" spans="1:8" ht="14.25">
      <c r="A238" s="39">
        <v>5250</v>
      </c>
      <c r="B238" s="37" t="s">
        <v>400</v>
      </c>
      <c r="C238" s="20">
        <v>0</v>
      </c>
      <c r="D238" s="20">
        <v>0</v>
      </c>
      <c r="E238" s="21">
        <v>35000</v>
      </c>
      <c r="F238" s="21">
        <v>0</v>
      </c>
      <c r="G238" s="21">
        <v>0</v>
      </c>
      <c r="H238" s="69"/>
    </row>
    <row r="239" spans="1:8" ht="14.25">
      <c r="A239" s="39">
        <v>5250</v>
      </c>
      <c r="B239" s="37" t="s">
        <v>399</v>
      </c>
      <c r="C239" s="20">
        <v>0</v>
      </c>
      <c r="D239" s="20">
        <v>0</v>
      </c>
      <c r="E239" s="21">
        <v>242528</v>
      </c>
      <c r="F239" s="21">
        <v>28650</v>
      </c>
      <c r="G239" s="21">
        <v>28614</v>
      </c>
      <c r="H239" s="69"/>
    </row>
    <row r="240" spans="1:8" ht="14.25">
      <c r="A240" s="23">
        <v>5200</v>
      </c>
      <c r="B240" s="24" t="s">
        <v>315</v>
      </c>
      <c r="C240" s="26">
        <f>SUM(C237:C239)</f>
        <v>15248</v>
      </c>
      <c r="D240" s="26">
        <f>SUM(D237:D239)</f>
        <v>33759</v>
      </c>
      <c r="E240" s="26">
        <f>SUM(E237:E239)</f>
        <v>307528</v>
      </c>
      <c r="F240" s="26">
        <f>SUM(F237:F239)</f>
        <v>58650</v>
      </c>
      <c r="G240" s="24">
        <f>SUM(G237:G239)</f>
        <v>58614</v>
      </c>
      <c r="H240" s="57"/>
    </row>
    <row r="241" spans="1:8" ht="14.25">
      <c r="A241" s="27"/>
      <c r="B241" s="19" t="s">
        <v>389</v>
      </c>
      <c r="C241" s="40">
        <v>0</v>
      </c>
      <c r="D241" s="40">
        <v>0</v>
      </c>
      <c r="E241" s="40">
        <v>181327</v>
      </c>
      <c r="F241" s="40">
        <v>255423</v>
      </c>
      <c r="G241" s="40">
        <v>255467</v>
      </c>
      <c r="H241" s="57"/>
    </row>
    <row r="242" spans="1:8" ht="14.25">
      <c r="A242" s="15"/>
      <c r="B242" s="19" t="s">
        <v>383</v>
      </c>
      <c r="C242" s="42">
        <v>42091</v>
      </c>
      <c r="D242" s="42">
        <v>66417</v>
      </c>
      <c r="E242" s="21">
        <v>0</v>
      </c>
      <c r="F242" s="21">
        <v>0</v>
      </c>
      <c r="G242" s="19">
        <v>0</v>
      </c>
      <c r="H242" s="69"/>
    </row>
    <row r="243" spans="1:8" ht="14.25">
      <c r="A243" s="23"/>
      <c r="B243" s="24" t="s">
        <v>316</v>
      </c>
      <c r="C243" s="67">
        <f>(C242+C240+C236+C234+C231+C226)</f>
        <v>485002</v>
      </c>
      <c r="D243" s="67">
        <f>(D242+D240+D236+D234+D231+D226)</f>
        <v>537561</v>
      </c>
      <c r="E243" s="67">
        <f>(E242+E241+E240+E236+E234+E231+E226)</f>
        <v>780322</v>
      </c>
      <c r="F243" s="67">
        <f>(F242+F241+F240+F236+F234+F231+F226)</f>
        <v>493810</v>
      </c>
      <c r="G243" s="67">
        <f>(G242+G241+G240+G236+G234+G231+G226)</f>
        <v>493180</v>
      </c>
      <c r="H243" s="57"/>
    </row>
    <row r="244" spans="1:8" ht="14.25">
      <c r="A244" s="147"/>
      <c r="B244" s="148"/>
      <c r="C244" s="149"/>
      <c r="D244" s="149"/>
      <c r="E244" s="149"/>
      <c r="F244" s="149"/>
      <c r="G244" s="149"/>
      <c r="H244" s="57"/>
    </row>
    <row r="245" spans="1:8" ht="14.25">
      <c r="A245" s="68"/>
      <c r="B245" s="69"/>
      <c r="C245" s="70"/>
      <c r="D245" s="70"/>
      <c r="E245" s="14"/>
      <c r="F245" s="14"/>
      <c r="G245" s="14"/>
      <c r="H245" s="14"/>
    </row>
    <row r="246" spans="1:8" ht="15">
      <c r="A246" s="68"/>
      <c r="B246" s="143" t="s">
        <v>404</v>
      </c>
      <c r="C246" s="143" t="s">
        <v>405</v>
      </c>
      <c r="E246" s="13"/>
      <c r="F246" s="143" t="s">
        <v>381</v>
      </c>
      <c r="G246" s="84"/>
      <c r="H246" s="13"/>
    </row>
    <row r="247" spans="1:8" ht="14.25">
      <c r="A247" s="68"/>
      <c r="B247" s="144" t="s">
        <v>406</v>
      </c>
      <c r="C247" s="60"/>
      <c r="D247" s="13"/>
      <c r="E247" s="13"/>
      <c r="F247" s="84"/>
      <c r="G247" s="84"/>
      <c r="H247" s="13"/>
    </row>
    <row r="248" spans="1:8" ht="14.25">
      <c r="A248" s="68"/>
      <c r="B248" s="144" t="s">
        <v>407</v>
      </c>
      <c r="C248" s="60"/>
      <c r="D248" s="13"/>
      <c r="E248" s="13"/>
      <c r="F248" s="84"/>
      <c r="G248" s="84"/>
      <c r="H248" s="13"/>
    </row>
    <row r="249" spans="1:8" ht="14.25">
      <c r="A249" s="68"/>
      <c r="B249" s="71"/>
      <c r="C249" s="72"/>
      <c r="D249" s="70"/>
      <c r="E249" s="13"/>
      <c r="F249" s="84"/>
      <c r="G249" s="84"/>
      <c r="H249" s="13"/>
    </row>
    <row r="250" spans="1:8" ht="14.25">
      <c r="A250" s="68"/>
      <c r="B250" s="71"/>
      <c r="C250" s="72"/>
      <c r="D250" s="70"/>
      <c r="E250" s="13"/>
      <c r="F250" s="84"/>
      <c r="G250" s="84"/>
      <c r="H250" s="13"/>
    </row>
    <row r="251" spans="1:8" ht="14.25">
      <c r="A251" s="68"/>
      <c r="B251" s="71"/>
      <c r="C251" s="72"/>
      <c r="D251" s="70"/>
      <c r="E251" s="13"/>
      <c r="F251" s="84"/>
      <c r="G251" s="84"/>
      <c r="H251" s="13"/>
    </row>
    <row r="252" spans="1:8" ht="14.25">
      <c r="A252" s="68"/>
      <c r="B252" s="71"/>
      <c r="C252" s="72"/>
      <c r="D252" s="70"/>
      <c r="E252" s="13"/>
      <c r="F252" s="84"/>
      <c r="G252" s="84"/>
      <c r="H252" s="13"/>
    </row>
    <row r="253" spans="1:8" ht="14.25">
      <c r="A253" s="68"/>
      <c r="B253" s="71"/>
      <c r="C253" s="72"/>
      <c r="D253" s="70"/>
      <c r="E253" s="13"/>
      <c r="F253" s="84"/>
      <c r="G253" s="84"/>
      <c r="H253" s="13"/>
    </row>
    <row r="254" spans="1:8" ht="14.25">
      <c r="A254" s="68"/>
      <c r="B254" s="71"/>
      <c r="C254" s="72"/>
      <c r="D254" s="70"/>
      <c r="E254" s="13"/>
      <c r="F254" s="84"/>
      <c r="G254" s="84"/>
      <c r="H254" s="13"/>
    </row>
    <row r="255" spans="1:8" ht="14.25">
      <c r="A255" s="68"/>
      <c r="B255" s="71"/>
      <c r="C255" s="72"/>
      <c r="D255" s="70"/>
      <c r="E255" s="13"/>
      <c r="F255" s="84"/>
      <c r="G255" s="84"/>
      <c r="H255" s="13"/>
    </row>
    <row r="256" spans="1:8" ht="14.25">
      <c r="A256" s="68"/>
      <c r="B256" s="71"/>
      <c r="C256" s="72"/>
      <c r="D256" s="70"/>
      <c r="E256" s="13"/>
      <c r="F256" s="84"/>
      <c r="G256" s="84"/>
      <c r="H256" s="13"/>
    </row>
    <row r="257" spans="1:8" ht="14.25">
      <c r="A257" s="68"/>
      <c r="B257" s="71"/>
      <c r="C257" s="72"/>
      <c r="D257" s="70"/>
      <c r="E257" s="13"/>
      <c r="F257" s="84"/>
      <c r="G257" s="84"/>
      <c r="H257" s="13"/>
    </row>
    <row r="258" spans="1:8" ht="14.25">
      <c r="A258" s="68"/>
      <c r="B258" s="71"/>
      <c r="C258" s="72"/>
      <c r="D258" s="70"/>
      <c r="E258" s="13"/>
      <c r="F258" s="84"/>
      <c r="G258" s="84"/>
      <c r="H258" s="13"/>
    </row>
    <row r="259" spans="1:8" ht="14.25">
      <c r="A259" s="68"/>
      <c r="B259" s="71"/>
      <c r="C259" s="72"/>
      <c r="D259" s="70"/>
      <c r="E259" s="13"/>
      <c r="F259" s="84"/>
      <c r="G259" s="84"/>
      <c r="H259" s="13"/>
    </row>
    <row r="260" spans="1:8" ht="14.25">
      <c r="A260" s="68"/>
      <c r="B260" s="71"/>
      <c r="C260" s="72"/>
      <c r="D260" s="70"/>
      <c r="E260" s="13"/>
      <c r="F260" s="84"/>
      <c r="G260" s="84"/>
      <c r="H260" s="13"/>
    </row>
    <row r="261" spans="1:8" ht="14.25">
      <c r="A261" s="68"/>
      <c r="B261" s="71"/>
      <c r="C261" s="72"/>
      <c r="D261" s="70"/>
      <c r="E261" s="13"/>
      <c r="F261" s="84"/>
      <c r="G261" s="84"/>
      <c r="H261" s="13"/>
    </row>
    <row r="262" spans="1:8" ht="14.25">
      <c r="A262" s="68"/>
      <c r="B262" s="71"/>
      <c r="C262" s="72"/>
      <c r="D262" s="70"/>
      <c r="E262" s="13"/>
      <c r="F262" s="84"/>
      <c r="G262" s="84"/>
      <c r="H262" s="13"/>
    </row>
    <row r="263" spans="1:8" ht="14.25">
      <c r="A263" s="68"/>
      <c r="B263" s="71"/>
      <c r="C263" s="72"/>
      <c r="D263" s="70"/>
      <c r="E263" s="13"/>
      <c r="F263" s="84"/>
      <c r="G263" s="84"/>
      <c r="H263" s="13"/>
    </row>
    <row r="264" spans="1:8" ht="15">
      <c r="A264" s="68"/>
      <c r="B264" s="71"/>
      <c r="C264" s="70"/>
      <c r="D264" s="70"/>
      <c r="E264" s="137"/>
      <c r="F264" s="137"/>
      <c r="G264" s="138" t="s">
        <v>343</v>
      </c>
      <c r="H264" s="90"/>
    </row>
    <row r="265" spans="1:8" ht="15">
      <c r="A265" s="68"/>
      <c r="B265" s="71"/>
      <c r="C265" s="70"/>
      <c r="D265" s="70"/>
      <c r="E265" s="137"/>
      <c r="F265" s="185" t="s">
        <v>340</v>
      </c>
      <c r="G265" s="186"/>
      <c r="H265" s="96"/>
    </row>
    <row r="266" spans="1:8" ht="15">
      <c r="A266" s="68"/>
      <c r="B266" s="71"/>
      <c r="C266" s="70"/>
      <c r="D266" s="70"/>
      <c r="E266" s="139"/>
      <c r="F266" s="187" t="s">
        <v>410</v>
      </c>
      <c r="G266" s="186"/>
      <c r="H266" s="96"/>
    </row>
    <row r="267" spans="1:8" ht="15">
      <c r="A267" s="68"/>
      <c r="B267" s="71"/>
      <c r="C267" s="70"/>
      <c r="D267" s="70"/>
      <c r="E267" s="188" t="s">
        <v>403</v>
      </c>
      <c r="F267" s="186"/>
      <c r="G267" s="186"/>
      <c r="H267" s="96"/>
    </row>
    <row r="268" spans="1:8" ht="15">
      <c r="A268" s="68"/>
      <c r="B268" s="71"/>
      <c r="C268" s="70"/>
      <c r="D268" s="70"/>
      <c r="E268" s="141"/>
      <c r="F268" s="151"/>
      <c r="G268" s="151"/>
      <c r="H268" s="135"/>
    </row>
    <row r="269" spans="1:8" ht="15">
      <c r="A269" s="12"/>
      <c r="B269" s="150" t="s">
        <v>317</v>
      </c>
      <c r="C269" s="70"/>
      <c r="D269" s="192"/>
      <c r="E269" s="190"/>
      <c r="F269" s="190"/>
      <c r="G269" s="13"/>
      <c r="H269" s="13"/>
    </row>
    <row r="270" spans="1:8" ht="14.25">
      <c r="A270" s="62" t="s">
        <v>120</v>
      </c>
      <c r="B270" s="63"/>
      <c r="C270" s="17" t="s">
        <v>375</v>
      </c>
      <c r="D270" s="17" t="s">
        <v>327</v>
      </c>
      <c r="E270" s="48" t="s">
        <v>329</v>
      </c>
      <c r="F270" s="47" t="s">
        <v>354</v>
      </c>
      <c r="G270" s="47" t="s">
        <v>376</v>
      </c>
      <c r="H270" s="97"/>
    </row>
    <row r="271" spans="1:8" ht="14.25">
      <c r="A271" s="18" t="s">
        <v>69</v>
      </c>
      <c r="B271" s="21" t="s">
        <v>318</v>
      </c>
      <c r="C271" s="20">
        <v>7600</v>
      </c>
      <c r="D271" s="20">
        <v>200</v>
      </c>
      <c r="E271" s="21">
        <v>0</v>
      </c>
      <c r="F271" s="21">
        <v>0</v>
      </c>
      <c r="G271" s="21">
        <v>0</v>
      </c>
      <c r="H271" s="11"/>
    </row>
    <row r="272" spans="1:8" ht="14.25">
      <c r="A272" s="18" t="s">
        <v>319</v>
      </c>
      <c r="B272" s="21" t="s">
        <v>320</v>
      </c>
      <c r="C272" s="20">
        <v>0</v>
      </c>
      <c r="D272" s="20">
        <v>0</v>
      </c>
      <c r="E272" s="21">
        <v>0</v>
      </c>
      <c r="F272" s="21">
        <v>0</v>
      </c>
      <c r="G272" s="21">
        <v>0</v>
      </c>
      <c r="H272" s="11"/>
    </row>
    <row r="273" spans="1:13" ht="14.25">
      <c r="A273" s="18" t="s">
        <v>70</v>
      </c>
      <c r="B273" s="21" t="s">
        <v>321</v>
      </c>
      <c r="C273" s="20">
        <v>345</v>
      </c>
      <c r="D273" s="20">
        <v>0</v>
      </c>
      <c r="E273" s="21">
        <v>0</v>
      </c>
      <c r="F273" s="21">
        <v>0</v>
      </c>
      <c r="G273" s="21">
        <v>0</v>
      </c>
      <c r="H273" s="11"/>
      <c r="J273" s="86"/>
      <c r="K273" s="86"/>
      <c r="L273" s="87"/>
      <c r="M273" s="87"/>
    </row>
    <row r="274" spans="1:13" ht="14.25">
      <c r="A274" s="18"/>
      <c r="B274" s="19" t="s">
        <v>322</v>
      </c>
      <c r="C274" s="20">
        <v>4696</v>
      </c>
      <c r="D274" s="20">
        <v>117</v>
      </c>
      <c r="E274" s="21">
        <v>106</v>
      </c>
      <c r="F274" s="21">
        <v>0</v>
      </c>
      <c r="G274" s="21">
        <v>0</v>
      </c>
      <c r="H274" s="11"/>
      <c r="J274" s="86"/>
      <c r="K274" s="189"/>
      <c r="L274" s="190"/>
      <c r="M274" s="123"/>
    </row>
    <row r="275" spans="1:13" ht="14.25">
      <c r="A275" s="73"/>
      <c r="B275" s="31" t="s">
        <v>126</v>
      </c>
      <c r="C275" s="26">
        <f>SUM(C271:C274)</f>
        <v>12641</v>
      </c>
      <c r="D275" s="26">
        <f>SUM(D271:D274)</f>
        <v>317</v>
      </c>
      <c r="E275" s="24">
        <f>SUM(E271:E274)</f>
        <v>106</v>
      </c>
      <c r="F275" s="24">
        <f>SUM(F271:F274)</f>
        <v>0</v>
      </c>
      <c r="G275" s="24">
        <f>SUM(G271:G274)</f>
        <v>0</v>
      </c>
      <c r="H275" s="57"/>
      <c r="J275" s="85"/>
      <c r="K275" s="191"/>
      <c r="L275" s="190"/>
      <c r="M275" s="123"/>
    </row>
    <row r="276" spans="1:13" ht="15">
      <c r="A276" s="12"/>
      <c r="B276" s="142" t="s">
        <v>344</v>
      </c>
      <c r="C276" s="12"/>
      <c r="D276" s="12"/>
      <c r="E276" s="13"/>
      <c r="F276" s="13"/>
      <c r="G276" s="82"/>
      <c r="H276" s="82"/>
      <c r="J276" s="192"/>
      <c r="K276" s="190"/>
      <c r="L276" s="190"/>
      <c r="M276" s="123"/>
    </row>
    <row r="277" spans="1:8" ht="14.25">
      <c r="A277" s="15" t="s">
        <v>120</v>
      </c>
      <c r="B277" s="16" t="s">
        <v>121</v>
      </c>
      <c r="C277" s="17" t="s">
        <v>380</v>
      </c>
      <c r="D277" s="17" t="s">
        <v>327</v>
      </c>
      <c r="E277" s="48" t="s">
        <v>329</v>
      </c>
      <c r="F277" s="47" t="s">
        <v>354</v>
      </c>
      <c r="G277" s="65" t="s">
        <v>376</v>
      </c>
      <c r="H277" s="102"/>
    </row>
    <row r="278" spans="1:8" ht="14.25">
      <c r="A278" s="27" t="s">
        <v>251</v>
      </c>
      <c r="B278" s="19" t="s">
        <v>323</v>
      </c>
      <c r="C278" s="74">
        <v>9509</v>
      </c>
      <c r="D278" s="20">
        <v>0</v>
      </c>
      <c r="E278" s="21">
        <v>0</v>
      </c>
      <c r="F278" s="21">
        <v>0</v>
      </c>
      <c r="G278" s="19">
        <v>0</v>
      </c>
      <c r="H278" s="69"/>
    </row>
    <row r="279" spans="1:13" ht="14.25">
      <c r="A279" s="39" t="s">
        <v>264</v>
      </c>
      <c r="B279" s="37" t="s">
        <v>324</v>
      </c>
      <c r="C279" s="20">
        <v>2477</v>
      </c>
      <c r="D279" s="20">
        <v>11</v>
      </c>
      <c r="E279" s="21">
        <v>106</v>
      </c>
      <c r="F279" s="21">
        <v>0</v>
      </c>
      <c r="G279" s="19">
        <v>0</v>
      </c>
      <c r="H279" s="69"/>
      <c r="J279" s="86"/>
      <c r="K279" s="86"/>
      <c r="L279" s="87"/>
      <c r="M279" s="87"/>
    </row>
    <row r="280" spans="1:13" ht="14.25">
      <c r="A280" s="39" t="s">
        <v>275</v>
      </c>
      <c r="B280" s="37" t="s">
        <v>325</v>
      </c>
      <c r="C280" s="20">
        <v>538</v>
      </c>
      <c r="D280" s="20">
        <v>200</v>
      </c>
      <c r="E280" s="21">
        <v>0</v>
      </c>
      <c r="F280" s="21">
        <v>0</v>
      </c>
      <c r="G280" s="19">
        <v>0</v>
      </c>
      <c r="H280" s="69"/>
      <c r="J280" s="86"/>
      <c r="K280" s="189"/>
      <c r="L280" s="190"/>
      <c r="M280" s="123"/>
    </row>
    <row r="281" spans="1:8" ht="14.25">
      <c r="A281" s="39"/>
      <c r="B281" s="19" t="s">
        <v>286</v>
      </c>
      <c r="C281" s="20">
        <v>117</v>
      </c>
      <c r="D281" s="42">
        <v>106</v>
      </c>
      <c r="E281" s="21">
        <v>0</v>
      </c>
      <c r="F281" s="21">
        <v>0</v>
      </c>
      <c r="G281" s="19">
        <v>0</v>
      </c>
      <c r="H281" s="69"/>
    </row>
    <row r="282" spans="1:8" ht="14.25">
      <c r="A282" s="73"/>
      <c r="B282" s="24" t="s">
        <v>326</v>
      </c>
      <c r="C282" s="26">
        <f>SUM(C278:C281)</f>
        <v>12641</v>
      </c>
      <c r="D282" s="26">
        <f>SUM(D278:D281)</f>
        <v>317</v>
      </c>
      <c r="E282" s="24">
        <f>SUM(E278:E281)</f>
        <v>106</v>
      </c>
      <c r="F282" s="24">
        <f>SUM(F278:F281)</f>
        <v>0</v>
      </c>
      <c r="G282" s="24">
        <f>SUM(G278:G281)</f>
        <v>0</v>
      </c>
      <c r="H282" s="57"/>
    </row>
    <row r="283" spans="1:8" ht="14.25">
      <c r="A283" s="12"/>
      <c r="B283" s="12"/>
      <c r="C283" s="12"/>
      <c r="D283" s="12"/>
      <c r="E283" s="13"/>
      <c r="F283" s="13"/>
      <c r="G283" s="13"/>
      <c r="H283" s="13"/>
    </row>
    <row r="284" spans="1:8" ht="14.25">
      <c r="A284" s="12"/>
      <c r="B284" s="71"/>
      <c r="C284" s="72"/>
      <c r="D284" s="12"/>
      <c r="E284" s="13"/>
      <c r="F284" s="84"/>
      <c r="G284" s="84"/>
      <c r="H284" s="84"/>
    </row>
    <row r="285" spans="2:6" ht="15">
      <c r="B285" s="143" t="s">
        <v>404</v>
      </c>
      <c r="C285" s="143" t="s">
        <v>405</v>
      </c>
      <c r="E285" s="13"/>
      <c r="F285" s="143" t="s">
        <v>381</v>
      </c>
    </row>
    <row r="286" spans="2:6" ht="14.25">
      <c r="B286" s="144" t="s">
        <v>406</v>
      </c>
      <c r="C286" s="60"/>
      <c r="D286" s="13"/>
      <c r="E286" s="13"/>
      <c r="F286" s="84"/>
    </row>
    <row r="287" spans="2:6" ht="14.25">
      <c r="B287" s="144" t="s">
        <v>407</v>
      </c>
      <c r="C287" s="60"/>
      <c r="D287" s="13"/>
      <c r="E287" s="13"/>
      <c r="F287" s="84"/>
    </row>
  </sheetData>
  <sheetProtection/>
  <mergeCells count="29">
    <mergeCell ref="J276:L276"/>
    <mergeCell ref="E267:G267"/>
    <mergeCell ref="K280:L280"/>
    <mergeCell ref="F265:G265"/>
    <mergeCell ref="F266:G266"/>
    <mergeCell ref="K212:L212"/>
    <mergeCell ref="J213:L213"/>
    <mergeCell ref="K274:L274"/>
    <mergeCell ref="K275:L275"/>
    <mergeCell ref="K19:L19"/>
    <mergeCell ref="J20:L20"/>
    <mergeCell ref="K210:L210"/>
    <mergeCell ref="J116:L116"/>
    <mergeCell ref="E202:G202"/>
    <mergeCell ref="D203:F203"/>
    <mergeCell ref="F101:G101"/>
    <mergeCell ref="F102:G102"/>
    <mergeCell ref="E103:G103"/>
    <mergeCell ref="D104:F104"/>
    <mergeCell ref="F2:G2"/>
    <mergeCell ref="F3:G3"/>
    <mergeCell ref="E4:G4"/>
    <mergeCell ref="K114:L114"/>
    <mergeCell ref="K115:L115"/>
    <mergeCell ref="D269:F269"/>
    <mergeCell ref="F200:G200"/>
    <mergeCell ref="F201:G201"/>
    <mergeCell ref="D5:F5"/>
    <mergeCell ref="K18:L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="60" zoomScalePageLayoutView="0" workbookViewId="0" topLeftCell="A1">
      <selection activeCell="A2" sqref="A2:T26"/>
    </sheetView>
  </sheetViews>
  <sheetFormatPr defaultColWidth="9.140625" defaultRowHeight="15"/>
  <cols>
    <col min="1" max="1" width="7.00390625" style="0" customWidth="1"/>
    <col min="2" max="2" width="29.00390625" style="0" customWidth="1"/>
    <col min="3" max="3" width="8.8515625" style="0" customWidth="1"/>
    <col min="4" max="4" width="9.8515625" style="0" customWidth="1"/>
    <col min="5" max="5" width="8.140625" style="0" customWidth="1"/>
    <col min="6" max="6" width="8.421875" style="0" customWidth="1"/>
    <col min="7" max="7" width="8.00390625" style="0" customWidth="1"/>
    <col min="8" max="8" width="8.7109375" style="0" customWidth="1"/>
    <col min="9" max="9" width="8.57421875" style="0" customWidth="1"/>
    <col min="10" max="10" width="9.00390625" style="0" customWidth="1"/>
    <col min="11" max="11" width="9.57421875" style="0" customWidth="1"/>
    <col min="12" max="13" width="8.57421875" style="0" customWidth="1"/>
    <col min="14" max="14" width="9.28125" style="0" customWidth="1"/>
    <col min="15" max="15" width="7.8515625" style="0" customWidth="1"/>
    <col min="16" max="16" width="8.8515625" style="0" customWidth="1"/>
    <col min="17" max="17" width="7.8515625" style="0" customWidth="1"/>
    <col min="18" max="18" width="8.7109375" style="0" customWidth="1"/>
  </cols>
  <sheetData>
    <row r="1" spans="1:20" ht="14.25">
      <c r="A1" s="153"/>
      <c r="B1" s="162" t="s">
        <v>352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92"/>
      <c r="S1" s="200"/>
      <c r="T1" s="200"/>
    </row>
    <row r="2" spans="1:20" ht="30" customHeight="1">
      <c r="A2" s="154" t="s">
        <v>44</v>
      </c>
      <c r="B2" s="155" t="s">
        <v>0</v>
      </c>
      <c r="C2" s="211" t="s">
        <v>13</v>
      </c>
      <c r="D2" s="211"/>
      <c r="E2" s="207" t="s">
        <v>38</v>
      </c>
      <c r="F2" s="207"/>
      <c r="G2" s="207" t="s">
        <v>39</v>
      </c>
      <c r="H2" s="207"/>
      <c r="I2" s="207" t="s">
        <v>111</v>
      </c>
      <c r="J2" s="207"/>
      <c r="K2" s="207" t="s">
        <v>112</v>
      </c>
      <c r="L2" s="207"/>
      <c r="M2" s="207" t="s">
        <v>40</v>
      </c>
      <c r="N2" s="207"/>
      <c r="O2" s="207" t="s">
        <v>41</v>
      </c>
      <c r="P2" s="207"/>
      <c r="Q2" s="207" t="s">
        <v>42</v>
      </c>
      <c r="R2" s="207"/>
      <c r="S2" s="207" t="s">
        <v>43</v>
      </c>
      <c r="T2" s="207"/>
    </row>
    <row r="3" spans="1:20" ht="14.25" customHeight="1">
      <c r="A3" s="154"/>
      <c r="B3" s="155"/>
      <c r="C3" s="156" t="s">
        <v>355</v>
      </c>
      <c r="D3" s="156" t="s">
        <v>374</v>
      </c>
      <c r="E3" s="175" t="s">
        <v>355</v>
      </c>
      <c r="F3" s="154" t="s">
        <v>374</v>
      </c>
      <c r="G3" s="175" t="s">
        <v>355</v>
      </c>
      <c r="H3" s="154" t="s">
        <v>374</v>
      </c>
      <c r="I3" s="175" t="s">
        <v>355</v>
      </c>
      <c r="J3" s="154" t="s">
        <v>374</v>
      </c>
      <c r="K3" s="175" t="s">
        <v>355</v>
      </c>
      <c r="L3" s="154" t="s">
        <v>374</v>
      </c>
      <c r="M3" s="175" t="s">
        <v>355</v>
      </c>
      <c r="N3" s="154" t="s">
        <v>374</v>
      </c>
      <c r="O3" s="175" t="s">
        <v>355</v>
      </c>
      <c r="P3" s="154" t="s">
        <v>374</v>
      </c>
      <c r="Q3" s="175" t="s">
        <v>355</v>
      </c>
      <c r="R3" s="154" t="s">
        <v>374</v>
      </c>
      <c r="S3" s="175" t="s">
        <v>355</v>
      </c>
      <c r="T3" s="154" t="s">
        <v>374</v>
      </c>
    </row>
    <row r="4" spans="1:20" ht="14.25" customHeight="1">
      <c r="A4" s="157">
        <v>1100</v>
      </c>
      <c r="B4" s="20" t="s">
        <v>5</v>
      </c>
      <c r="C4" s="163">
        <f>(E4+G4+I4+K4+M4+O4+Q4+S4)</f>
        <v>10919748</v>
      </c>
      <c r="D4" s="163">
        <f>(F4+H4+J4+L4+N4+P4+R4+T4)</f>
        <v>12047298</v>
      </c>
      <c r="E4" s="20">
        <v>1953193</v>
      </c>
      <c r="F4" s="20">
        <v>2072396</v>
      </c>
      <c r="G4" s="20">
        <v>473466</v>
      </c>
      <c r="H4" s="20">
        <v>540768</v>
      </c>
      <c r="I4" s="20">
        <v>0</v>
      </c>
      <c r="J4" s="20">
        <v>0</v>
      </c>
      <c r="K4" s="20">
        <v>291777</v>
      </c>
      <c r="L4" s="20">
        <v>278933</v>
      </c>
      <c r="M4" s="20">
        <v>197896</v>
      </c>
      <c r="N4" s="20">
        <v>284335</v>
      </c>
      <c r="O4" s="20">
        <v>1051058</v>
      </c>
      <c r="P4" s="20">
        <v>1104332</v>
      </c>
      <c r="Q4" s="20">
        <v>6172301</v>
      </c>
      <c r="R4" s="20">
        <v>6891146</v>
      </c>
      <c r="S4" s="20">
        <v>780057</v>
      </c>
      <c r="T4" s="20">
        <v>875388</v>
      </c>
    </row>
    <row r="5" spans="1:20" ht="14.25" customHeight="1">
      <c r="A5" s="157">
        <v>1200</v>
      </c>
      <c r="B5" s="159" t="s">
        <v>57</v>
      </c>
      <c r="C5" s="163">
        <f aca="true" t="shared" si="0" ref="C5:C25">(E5+G5+I5+K5+M5+O5+Q5+S5)</f>
        <v>3485670</v>
      </c>
      <c r="D5" s="163">
        <f aca="true" t="shared" si="1" ref="D5:D25">(F5+H5+J5+L5+N5+P5+R5+T5)</f>
        <v>3919283</v>
      </c>
      <c r="E5" s="20">
        <v>601970</v>
      </c>
      <c r="F5" s="20">
        <v>633626</v>
      </c>
      <c r="G5" s="20">
        <v>284524</v>
      </c>
      <c r="H5" s="20">
        <v>313981</v>
      </c>
      <c r="I5" s="20">
        <v>0</v>
      </c>
      <c r="J5" s="20">
        <v>0</v>
      </c>
      <c r="K5" s="20">
        <v>91290</v>
      </c>
      <c r="L5" s="20">
        <v>88695</v>
      </c>
      <c r="M5" s="20">
        <v>59183</v>
      </c>
      <c r="N5" s="20">
        <v>82424</v>
      </c>
      <c r="O5" s="20">
        <v>309701</v>
      </c>
      <c r="P5" s="20">
        <v>355191</v>
      </c>
      <c r="Q5" s="20">
        <v>1899018</v>
      </c>
      <c r="R5" s="20">
        <v>2165655</v>
      </c>
      <c r="S5" s="20">
        <v>239984</v>
      </c>
      <c r="T5" s="20">
        <v>279711</v>
      </c>
    </row>
    <row r="6" spans="1:20" ht="14.25">
      <c r="A6" s="157">
        <v>2100</v>
      </c>
      <c r="B6" s="20" t="s">
        <v>55</v>
      </c>
      <c r="C6" s="163">
        <f t="shared" si="0"/>
        <v>36220</v>
      </c>
      <c r="D6" s="163">
        <f t="shared" si="1"/>
        <v>52435</v>
      </c>
      <c r="E6" s="20">
        <v>5935</v>
      </c>
      <c r="F6" s="20">
        <v>7000</v>
      </c>
      <c r="G6" s="20">
        <v>0</v>
      </c>
      <c r="H6" s="20">
        <v>0</v>
      </c>
      <c r="I6" s="20">
        <v>0</v>
      </c>
      <c r="J6" s="20">
        <v>0</v>
      </c>
      <c r="K6" s="20">
        <v>371</v>
      </c>
      <c r="L6" s="20">
        <v>0</v>
      </c>
      <c r="M6" s="20">
        <v>0</v>
      </c>
      <c r="N6" s="20">
        <v>0</v>
      </c>
      <c r="O6" s="20">
        <v>4066</v>
      </c>
      <c r="P6" s="20">
        <v>7132</v>
      </c>
      <c r="Q6" s="20">
        <v>24253</v>
      </c>
      <c r="R6" s="20">
        <v>34971</v>
      </c>
      <c r="S6" s="20">
        <v>1595</v>
      </c>
      <c r="T6" s="20">
        <v>3332</v>
      </c>
    </row>
    <row r="7" spans="1:20" ht="14.25">
      <c r="A7" s="157">
        <v>2200</v>
      </c>
      <c r="B7" s="20" t="s">
        <v>7</v>
      </c>
      <c r="C7" s="163">
        <f t="shared" si="0"/>
        <v>4297127</v>
      </c>
      <c r="D7" s="163">
        <f t="shared" si="1"/>
        <v>5223899</v>
      </c>
      <c r="E7" s="20">
        <v>199213</v>
      </c>
      <c r="F7" s="20">
        <v>421390</v>
      </c>
      <c r="G7" s="20">
        <v>119861</v>
      </c>
      <c r="H7" s="20">
        <v>134052</v>
      </c>
      <c r="I7" s="20">
        <v>515660</v>
      </c>
      <c r="J7" s="20">
        <v>733716</v>
      </c>
      <c r="K7" s="20">
        <v>1137483</v>
      </c>
      <c r="L7" s="20">
        <v>1258590</v>
      </c>
      <c r="M7" s="20">
        <v>73207</v>
      </c>
      <c r="N7" s="20">
        <v>75701</v>
      </c>
      <c r="O7" s="20">
        <v>464989</v>
      </c>
      <c r="P7" s="20">
        <v>491959</v>
      </c>
      <c r="Q7" s="20">
        <v>1633985</v>
      </c>
      <c r="R7" s="20">
        <v>1940230</v>
      </c>
      <c r="S7" s="20">
        <v>152729</v>
      </c>
      <c r="T7" s="20">
        <v>168261</v>
      </c>
    </row>
    <row r="8" spans="1:20" ht="14.25" customHeight="1">
      <c r="A8" s="157">
        <v>2300</v>
      </c>
      <c r="B8" s="159" t="s">
        <v>408</v>
      </c>
      <c r="C8" s="163">
        <f t="shared" si="0"/>
        <v>964324</v>
      </c>
      <c r="D8" s="163">
        <f t="shared" si="1"/>
        <v>977922</v>
      </c>
      <c r="E8" s="20">
        <v>57773</v>
      </c>
      <c r="F8" s="20">
        <v>83650</v>
      </c>
      <c r="G8" s="20">
        <v>83271</v>
      </c>
      <c r="H8" s="20">
        <v>97837</v>
      </c>
      <c r="I8" s="20">
        <v>2383</v>
      </c>
      <c r="J8" s="20">
        <v>4000</v>
      </c>
      <c r="K8" s="20">
        <v>39184</v>
      </c>
      <c r="L8" s="20">
        <v>53200</v>
      </c>
      <c r="M8" s="20">
        <v>34021</v>
      </c>
      <c r="N8" s="20">
        <v>23286</v>
      </c>
      <c r="O8" s="20">
        <v>158277</v>
      </c>
      <c r="P8" s="20">
        <v>152301</v>
      </c>
      <c r="Q8" s="20">
        <v>442587</v>
      </c>
      <c r="R8" s="20">
        <v>438478</v>
      </c>
      <c r="S8" s="20">
        <v>146828</v>
      </c>
      <c r="T8" s="20">
        <v>125170</v>
      </c>
    </row>
    <row r="9" spans="1:20" ht="14.25">
      <c r="A9" s="157">
        <v>2400</v>
      </c>
      <c r="B9" s="20" t="s">
        <v>8</v>
      </c>
      <c r="C9" s="163">
        <f t="shared" si="0"/>
        <v>8526</v>
      </c>
      <c r="D9" s="163">
        <f t="shared" si="1"/>
        <v>9917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5890</v>
      </c>
      <c r="P9" s="20">
        <v>6310</v>
      </c>
      <c r="Q9" s="20">
        <v>2366</v>
      </c>
      <c r="R9" s="20">
        <v>3327</v>
      </c>
      <c r="S9" s="20">
        <v>270</v>
      </c>
      <c r="T9" s="20">
        <v>280</v>
      </c>
    </row>
    <row r="10" spans="1:20" ht="14.25">
      <c r="A10" s="157">
        <v>2500</v>
      </c>
      <c r="B10" s="20" t="s">
        <v>56</v>
      </c>
      <c r="C10" s="163">
        <f t="shared" si="0"/>
        <v>1239421</v>
      </c>
      <c r="D10" s="163">
        <f t="shared" si="1"/>
        <v>1128588</v>
      </c>
      <c r="E10" s="20">
        <v>34594</v>
      </c>
      <c r="F10" s="20">
        <v>37000</v>
      </c>
      <c r="G10" s="20">
        <v>405</v>
      </c>
      <c r="H10" s="20">
        <v>1230</v>
      </c>
      <c r="I10" s="20">
        <v>384069</v>
      </c>
      <c r="J10" s="20">
        <v>274938</v>
      </c>
      <c r="K10" s="20">
        <v>18719</v>
      </c>
      <c r="L10" s="20">
        <v>133084</v>
      </c>
      <c r="M10" s="20">
        <v>2599</v>
      </c>
      <c r="N10" s="20">
        <v>6820</v>
      </c>
      <c r="O10" s="20">
        <v>966</v>
      </c>
      <c r="P10" s="20">
        <v>3243</v>
      </c>
      <c r="Q10" s="20">
        <v>798069</v>
      </c>
      <c r="R10" s="20">
        <v>672188</v>
      </c>
      <c r="S10" s="20">
        <v>0</v>
      </c>
      <c r="T10" s="20">
        <v>85</v>
      </c>
    </row>
    <row r="11" spans="1:20" ht="14.25">
      <c r="A11" s="157">
        <v>3200</v>
      </c>
      <c r="B11" s="20" t="s">
        <v>37</v>
      </c>
      <c r="C11" s="163">
        <f t="shared" si="0"/>
        <v>593139</v>
      </c>
      <c r="D11" s="163">
        <f t="shared" si="1"/>
        <v>695085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3500</v>
      </c>
      <c r="L11" s="20">
        <v>62000</v>
      </c>
      <c r="M11" s="20">
        <v>0</v>
      </c>
      <c r="N11" s="20">
        <v>0</v>
      </c>
      <c r="O11" s="20">
        <v>135385</v>
      </c>
      <c r="P11" s="20">
        <v>130000</v>
      </c>
      <c r="Q11" s="20">
        <v>64134</v>
      </c>
      <c r="R11" s="20">
        <v>44685</v>
      </c>
      <c r="S11" s="20">
        <v>390120</v>
      </c>
      <c r="T11" s="20">
        <v>458400</v>
      </c>
    </row>
    <row r="12" spans="1:20" ht="14.25">
      <c r="A12" s="157">
        <v>4000</v>
      </c>
      <c r="B12" s="20" t="s">
        <v>50</v>
      </c>
      <c r="C12" s="163">
        <f t="shared" si="0"/>
        <v>150748</v>
      </c>
      <c r="D12" s="163">
        <f t="shared" si="1"/>
        <v>159763</v>
      </c>
      <c r="E12" s="20">
        <v>6650</v>
      </c>
      <c r="F12" s="20">
        <v>28300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144098</v>
      </c>
      <c r="R12" s="20">
        <v>131463</v>
      </c>
      <c r="S12" s="20">
        <v>0</v>
      </c>
      <c r="T12" s="20">
        <v>0</v>
      </c>
    </row>
    <row r="13" spans="1:20" ht="14.25">
      <c r="A13" s="157">
        <v>6242</v>
      </c>
      <c r="B13" s="20" t="s">
        <v>64</v>
      </c>
      <c r="C13" s="163">
        <f t="shared" si="0"/>
        <v>4489</v>
      </c>
      <c r="D13" s="163">
        <f t="shared" si="1"/>
        <v>5400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4489</v>
      </c>
      <c r="T13" s="20">
        <v>5400</v>
      </c>
    </row>
    <row r="14" spans="1:20" ht="14.25">
      <c r="A14" s="157">
        <v>6250</v>
      </c>
      <c r="B14" s="20" t="s">
        <v>54</v>
      </c>
      <c r="C14" s="163">
        <f t="shared" si="0"/>
        <v>1592747</v>
      </c>
      <c r="D14" s="163">
        <f t="shared" si="1"/>
        <v>2025220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370040</v>
      </c>
      <c r="R14" s="20">
        <v>417800</v>
      </c>
      <c r="S14" s="20">
        <v>1222707</v>
      </c>
      <c r="T14" s="20">
        <v>1607420</v>
      </c>
    </row>
    <row r="15" spans="1:20" ht="14.25">
      <c r="A15" s="157">
        <v>6260</v>
      </c>
      <c r="B15" s="20" t="s">
        <v>35</v>
      </c>
      <c r="C15" s="163">
        <f t="shared" si="0"/>
        <v>597</v>
      </c>
      <c r="D15" s="163">
        <f t="shared" si="1"/>
        <v>1500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597</v>
      </c>
      <c r="T15" s="20">
        <v>1500</v>
      </c>
    </row>
    <row r="16" spans="1:20" ht="14.25">
      <c r="A16" s="157">
        <v>6270</v>
      </c>
      <c r="B16" s="20" t="s">
        <v>114</v>
      </c>
      <c r="C16" s="163">
        <f t="shared" si="0"/>
        <v>10304</v>
      </c>
      <c r="D16" s="163">
        <f t="shared" si="1"/>
        <v>12600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10304</v>
      </c>
      <c r="T16" s="20">
        <v>12600</v>
      </c>
    </row>
    <row r="17" spans="1:20" ht="14.25">
      <c r="A17" s="157">
        <v>6300</v>
      </c>
      <c r="B17" s="20" t="s">
        <v>34</v>
      </c>
      <c r="C17" s="163">
        <f t="shared" si="0"/>
        <v>21209</v>
      </c>
      <c r="D17" s="163">
        <f t="shared" si="1"/>
        <v>40800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21209</v>
      </c>
      <c r="T17" s="20">
        <v>40800</v>
      </c>
    </row>
    <row r="18" spans="1:20" ht="14.25">
      <c r="A18" s="157">
        <v>6400</v>
      </c>
      <c r="B18" s="20" t="s">
        <v>337</v>
      </c>
      <c r="C18" s="163">
        <f t="shared" si="0"/>
        <v>200073</v>
      </c>
      <c r="D18" s="163">
        <f t="shared" si="1"/>
        <v>258070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15421</v>
      </c>
      <c r="P18" s="20">
        <v>25000</v>
      </c>
      <c r="Q18" s="20">
        <v>21589</v>
      </c>
      <c r="R18" s="20">
        <v>21300</v>
      </c>
      <c r="S18" s="20">
        <v>163063</v>
      </c>
      <c r="T18" s="20">
        <v>211770</v>
      </c>
    </row>
    <row r="19" spans="1:20" ht="14.25">
      <c r="A19" s="157">
        <v>5100</v>
      </c>
      <c r="B19" s="20" t="s">
        <v>10</v>
      </c>
      <c r="C19" s="163">
        <f t="shared" si="0"/>
        <v>8912</v>
      </c>
      <c r="D19" s="163">
        <f t="shared" si="1"/>
        <v>5050</v>
      </c>
      <c r="E19" s="20">
        <v>3386</v>
      </c>
      <c r="F19" s="20">
        <v>3500</v>
      </c>
      <c r="G19" s="20">
        <v>3698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687</v>
      </c>
      <c r="N19" s="20">
        <v>0</v>
      </c>
      <c r="O19" s="20">
        <v>1141</v>
      </c>
      <c r="P19" s="20">
        <v>0</v>
      </c>
      <c r="Q19" s="20">
        <v>0</v>
      </c>
      <c r="R19" s="20">
        <v>1550</v>
      </c>
      <c r="S19" s="20">
        <v>0</v>
      </c>
      <c r="T19" s="20">
        <v>0</v>
      </c>
    </row>
    <row r="20" spans="1:20" ht="14.25">
      <c r="A20" s="157">
        <v>5200</v>
      </c>
      <c r="B20" s="20" t="s">
        <v>11</v>
      </c>
      <c r="C20" s="163">
        <f t="shared" si="0"/>
        <v>7127176</v>
      </c>
      <c r="D20" s="163">
        <f t="shared" si="1"/>
        <v>6322821</v>
      </c>
      <c r="E20" s="20">
        <v>50272</v>
      </c>
      <c r="F20" s="20">
        <v>33700</v>
      </c>
      <c r="G20" s="20">
        <v>69494</v>
      </c>
      <c r="H20" s="20">
        <v>54940</v>
      </c>
      <c r="I20" s="20">
        <v>1719602</v>
      </c>
      <c r="J20" s="20">
        <v>1368059</v>
      </c>
      <c r="K20" s="20">
        <v>147230</v>
      </c>
      <c r="L20" s="20">
        <v>830070</v>
      </c>
      <c r="M20" s="20">
        <v>33357</v>
      </c>
      <c r="N20" s="20">
        <v>8899</v>
      </c>
      <c r="O20" s="20">
        <v>109768</v>
      </c>
      <c r="P20" s="20">
        <v>191386</v>
      </c>
      <c r="Q20" s="20">
        <v>4983912</v>
      </c>
      <c r="R20" s="20">
        <v>3814822</v>
      </c>
      <c r="S20" s="20">
        <v>13541</v>
      </c>
      <c r="T20" s="20">
        <v>20945</v>
      </c>
    </row>
    <row r="21" spans="1:20" ht="15" customHeight="1">
      <c r="A21" s="157">
        <v>7210</v>
      </c>
      <c r="B21" s="159" t="s">
        <v>52</v>
      </c>
      <c r="C21" s="163">
        <f t="shared" si="0"/>
        <v>681757</v>
      </c>
      <c r="D21" s="163">
        <f t="shared" si="1"/>
        <v>680000</v>
      </c>
      <c r="E21" s="20">
        <v>681757</v>
      </c>
      <c r="F21" s="20">
        <v>680000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</row>
    <row r="22" spans="1:20" ht="15" customHeight="1">
      <c r="A22" s="157">
        <v>7230</v>
      </c>
      <c r="B22" s="159" t="s">
        <v>92</v>
      </c>
      <c r="C22" s="163">
        <f t="shared" si="0"/>
        <v>65764</v>
      </c>
      <c r="D22" s="163">
        <f t="shared" si="1"/>
        <v>120200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5725</v>
      </c>
      <c r="R22" s="20">
        <v>35000</v>
      </c>
      <c r="S22" s="20">
        <v>60039</v>
      </c>
      <c r="T22" s="20">
        <v>85200</v>
      </c>
    </row>
    <row r="23" spans="1:20" ht="15" customHeight="1">
      <c r="A23" s="157">
        <v>7260</v>
      </c>
      <c r="B23" s="20" t="s">
        <v>12</v>
      </c>
      <c r="C23" s="163">
        <f t="shared" si="0"/>
        <v>4029087</v>
      </c>
      <c r="D23" s="163">
        <f t="shared" si="1"/>
        <v>4043146</v>
      </c>
      <c r="E23" s="20">
        <v>4029087</v>
      </c>
      <c r="F23" s="20">
        <v>4043146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</row>
    <row r="24" spans="1:20" ht="15" customHeight="1">
      <c r="A24" s="157"/>
      <c r="B24" s="20" t="s">
        <v>84</v>
      </c>
      <c r="C24" s="163">
        <f t="shared" si="0"/>
        <v>102708</v>
      </c>
      <c r="D24" s="163">
        <f t="shared" si="1"/>
        <v>1696124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102708</v>
      </c>
      <c r="L24" s="20">
        <v>1696124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</row>
    <row r="25" spans="1:20" ht="15" customHeight="1">
      <c r="A25" s="157"/>
      <c r="B25" s="20" t="s">
        <v>15</v>
      </c>
      <c r="C25" s="163">
        <f t="shared" si="0"/>
        <v>952293</v>
      </c>
      <c r="D25" s="163">
        <f t="shared" si="1"/>
        <v>1430745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952293</v>
      </c>
      <c r="L25" s="20">
        <v>1430745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</row>
    <row r="26" spans="1:20" ht="14.25">
      <c r="A26" s="20"/>
      <c r="B26" s="177" t="s">
        <v>4</v>
      </c>
      <c r="C26" s="161">
        <f aca="true" t="shared" si="2" ref="C26:T26">SUM(C4:C25)</f>
        <v>36492039</v>
      </c>
      <c r="D26" s="161">
        <f t="shared" si="2"/>
        <v>40855866</v>
      </c>
      <c r="E26" s="161">
        <f t="shared" si="2"/>
        <v>7623830</v>
      </c>
      <c r="F26" s="161">
        <f t="shared" si="2"/>
        <v>8043708</v>
      </c>
      <c r="G26" s="161">
        <f t="shared" si="2"/>
        <v>1034719</v>
      </c>
      <c r="H26" s="161">
        <f t="shared" si="2"/>
        <v>1142808</v>
      </c>
      <c r="I26" s="161">
        <f t="shared" si="2"/>
        <v>2621714</v>
      </c>
      <c r="J26" s="161">
        <f t="shared" si="2"/>
        <v>2380713</v>
      </c>
      <c r="K26" s="161">
        <f t="shared" si="2"/>
        <v>2784555</v>
      </c>
      <c r="L26" s="161">
        <f t="shared" si="2"/>
        <v>5831441</v>
      </c>
      <c r="M26" s="161">
        <f t="shared" si="2"/>
        <v>400950</v>
      </c>
      <c r="N26" s="161">
        <f t="shared" si="2"/>
        <v>481465</v>
      </c>
      <c r="O26" s="161">
        <f t="shared" si="2"/>
        <v>2256662</v>
      </c>
      <c r="P26" s="161">
        <f t="shared" si="2"/>
        <v>2466854</v>
      </c>
      <c r="Q26" s="161">
        <f t="shared" si="2"/>
        <v>16562077</v>
      </c>
      <c r="R26" s="161">
        <f t="shared" si="2"/>
        <v>16612615</v>
      </c>
      <c r="S26" s="161">
        <f t="shared" si="2"/>
        <v>3207532</v>
      </c>
      <c r="T26" s="161">
        <f t="shared" si="2"/>
        <v>3896262</v>
      </c>
    </row>
    <row r="27" spans="2:4" ht="14.25">
      <c r="B27" s="134"/>
      <c r="C27" s="94"/>
      <c r="D27" s="94"/>
    </row>
    <row r="28" spans="3:4" ht="14.25">
      <c r="C28" s="95"/>
      <c r="D28" s="95"/>
    </row>
  </sheetData>
  <sheetProtection/>
  <mergeCells count="10">
    <mergeCell ref="O2:P2"/>
    <mergeCell ref="Q2:R2"/>
    <mergeCell ref="R1:T1"/>
    <mergeCell ref="S2:T2"/>
    <mergeCell ref="C2:D2"/>
    <mergeCell ref="E2:F2"/>
    <mergeCell ref="G2:H2"/>
    <mergeCell ref="I2:J2"/>
    <mergeCell ref="K2:L2"/>
    <mergeCell ref="M2:N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="60" zoomScalePageLayoutView="0" workbookViewId="0" topLeftCell="A1">
      <selection activeCell="A2" sqref="A2:H12"/>
    </sheetView>
  </sheetViews>
  <sheetFormatPr defaultColWidth="9.140625" defaultRowHeight="15"/>
  <cols>
    <col min="1" max="1" width="8.00390625" style="0" customWidth="1"/>
    <col min="2" max="2" width="27.28125" style="0" customWidth="1"/>
    <col min="3" max="3" width="8.421875" style="0" customWidth="1"/>
    <col min="4" max="4" width="9.421875" style="0" customWidth="1"/>
    <col min="5" max="5" width="9.00390625" style="0" customWidth="1"/>
    <col min="6" max="6" width="8.8515625" style="0" customWidth="1"/>
    <col min="7" max="7" width="8.421875" style="0" customWidth="1"/>
    <col min="8" max="8" width="9.421875" style="0" customWidth="1"/>
  </cols>
  <sheetData>
    <row r="1" spans="1:8" ht="15">
      <c r="A1" s="164" t="s">
        <v>297</v>
      </c>
      <c r="B1" s="162"/>
      <c r="C1" s="153"/>
      <c r="D1" s="153"/>
      <c r="E1" s="153"/>
      <c r="F1" s="192"/>
      <c r="G1" s="200"/>
      <c r="H1" s="200"/>
    </row>
    <row r="2" spans="1:8" ht="22.5">
      <c r="A2" s="154" t="s">
        <v>44</v>
      </c>
      <c r="B2" s="155" t="s">
        <v>0</v>
      </c>
      <c r="C2" s="211" t="s">
        <v>13</v>
      </c>
      <c r="D2" s="211"/>
      <c r="E2" s="207" t="s">
        <v>67</v>
      </c>
      <c r="F2" s="207"/>
      <c r="G2" s="207" t="s">
        <v>73</v>
      </c>
      <c r="H2" s="207"/>
    </row>
    <row r="3" spans="1:8" ht="14.25">
      <c r="A3" s="154"/>
      <c r="B3" s="155"/>
      <c r="C3" s="156" t="s">
        <v>355</v>
      </c>
      <c r="D3" s="156" t="s">
        <v>374</v>
      </c>
      <c r="E3" s="175" t="s">
        <v>355</v>
      </c>
      <c r="F3" s="154" t="s">
        <v>374</v>
      </c>
      <c r="G3" s="175" t="s">
        <v>355</v>
      </c>
      <c r="H3" s="154" t="s">
        <v>374</v>
      </c>
    </row>
    <row r="4" spans="1:8" ht="14.25">
      <c r="A4" s="157">
        <v>1100</v>
      </c>
      <c r="B4" s="20" t="s">
        <v>5</v>
      </c>
      <c r="C4" s="163">
        <f>(E4+G4)</f>
        <v>0</v>
      </c>
      <c r="D4" s="163">
        <f>(F4+H4)</f>
        <v>0</v>
      </c>
      <c r="E4" s="20">
        <v>0</v>
      </c>
      <c r="F4" s="20">
        <f>SUM(E4:E4)</f>
        <v>0</v>
      </c>
      <c r="G4" s="20">
        <v>0</v>
      </c>
      <c r="H4" s="20">
        <f aca="true" t="shared" si="0" ref="H4:H9">SUM(G4:G4)</f>
        <v>0</v>
      </c>
    </row>
    <row r="5" spans="1:8" ht="15" customHeight="1">
      <c r="A5" s="157">
        <v>1200</v>
      </c>
      <c r="B5" s="159" t="s">
        <v>49</v>
      </c>
      <c r="C5" s="163">
        <f aca="true" t="shared" si="1" ref="C5:C11">(E5+G5)</f>
        <v>0</v>
      </c>
      <c r="D5" s="163">
        <f aca="true" t="shared" si="2" ref="D5:D11">(F5+H5)</f>
        <v>0</v>
      </c>
      <c r="E5" s="20">
        <v>0</v>
      </c>
      <c r="F5" s="20">
        <f>SUM(E5:E5)</f>
        <v>0</v>
      </c>
      <c r="G5" s="20">
        <v>0</v>
      </c>
      <c r="H5" s="20">
        <f t="shared" si="0"/>
        <v>0</v>
      </c>
    </row>
    <row r="6" spans="1:8" ht="14.25">
      <c r="A6" s="157">
        <v>2200</v>
      </c>
      <c r="B6" s="20" t="s">
        <v>7</v>
      </c>
      <c r="C6" s="163">
        <f t="shared" si="1"/>
        <v>431196</v>
      </c>
      <c r="D6" s="163">
        <f t="shared" si="2"/>
        <v>232956</v>
      </c>
      <c r="E6" s="20">
        <v>156042</v>
      </c>
      <c r="F6" s="20">
        <v>223896</v>
      </c>
      <c r="G6" s="20">
        <v>275154</v>
      </c>
      <c r="H6" s="20">
        <v>9060</v>
      </c>
    </row>
    <row r="7" spans="1:8" ht="15.75" customHeight="1">
      <c r="A7" s="157">
        <v>2300</v>
      </c>
      <c r="B7" s="159" t="s">
        <v>408</v>
      </c>
      <c r="C7" s="163">
        <f t="shared" si="1"/>
        <v>5365</v>
      </c>
      <c r="D7" s="163">
        <f t="shared" si="2"/>
        <v>6600</v>
      </c>
      <c r="E7" s="20">
        <v>5365</v>
      </c>
      <c r="F7" s="20">
        <v>6600</v>
      </c>
      <c r="G7" s="20">
        <v>0</v>
      </c>
      <c r="H7" s="20">
        <v>0</v>
      </c>
    </row>
    <row r="8" spans="1:8" ht="14.25">
      <c r="A8" s="157">
        <v>2500</v>
      </c>
      <c r="B8" s="20" t="s">
        <v>9</v>
      </c>
      <c r="C8" s="163">
        <f t="shared" si="1"/>
        <v>824</v>
      </c>
      <c r="D8" s="163">
        <f t="shared" si="2"/>
        <v>51931</v>
      </c>
      <c r="E8" s="20">
        <v>824</v>
      </c>
      <c r="F8" s="20">
        <v>1000</v>
      </c>
      <c r="G8" s="20">
        <v>0</v>
      </c>
      <c r="H8" s="20">
        <v>50931</v>
      </c>
    </row>
    <row r="9" spans="1:8" ht="14.25">
      <c r="A9" s="157">
        <v>5100</v>
      </c>
      <c r="B9" s="20" t="s">
        <v>10</v>
      </c>
      <c r="C9" s="163">
        <f t="shared" si="1"/>
        <v>0</v>
      </c>
      <c r="D9" s="163">
        <f t="shared" si="2"/>
        <v>0</v>
      </c>
      <c r="E9" s="20">
        <v>0</v>
      </c>
      <c r="F9" s="20">
        <f>SUM(E9:E9)</f>
        <v>0</v>
      </c>
      <c r="G9" s="20">
        <v>0</v>
      </c>
      <c r="H9" s="20">
        <f t="shared" si="0"/>
        <v>0</v>
      </c>
    </row>
    <row r="10" spans="1:8" ht="14.25">
      <c r="A10" s="157">
        <v>5200</v>
      </c>
      <c r="B10" s="20" t="s">
        <v>11</v>
      </c>
      <c r="C10" s="163">
        <f t="shared" si="1"/>
        <v>33759</v>
      </c>
      <c r="D10" s="163">
        <f t="shared" si="2"/>
        <v>307528</v>
      </c>
      <c r="E10" s="20">
        <v>33759</v>
      </c>
      <c r="F10" s="20">
        <v>30000</v>
      </c>
      <c r="G10" s="20">
        <v>0</v>
      </c>
      <c r="H10" s="20">
        <v>277528</v>
      </c>
    </row>
    <row r="11" spans="1:8" ht="14.25">
      <c r="A11" s="157"/>
      <c r="B11" s="20" t="s">
        <v>396</v>
      </c>
      <c r="C11" s="163">
        <f t="shared" si="1"/>
        <v>0</v>
      </c>
      <c r="D11" s="163">
        <f t="shared" si="2"/>
        <v>181327</v>
      </c>
      <c r="E11" s="20">
        <v>0</v>
      </c>
      <c r="F11" s="20">
        <v>0</v>
      </c>
      <c r="G11" s="20">
        <v>0</v>
      </c>
      <c r="H11" s="20">
        <v>181327</v>
      </c>
    </row>
    <row r="12" spans="1:8" ht="14.25">
      <c r="A12" s="40"/>
      <c r="B12" s="160" t="s">
        <v>4</v>
      </c>
      <c r="C12" s="161">
        <f aca="true" t="shared" si="3" ref="C12:H12">SUM(C4:C11)</f>
        <v>471144</v>
      </c>
      <c r="D12" s="161">
        <f t="shared" si="3"/>
        <v>780342</v>
      </c>
      <c r="E12" s="161">
        <f t="shared" si="3"/>
        <v>195990</v>
      </c>
      <c r="F12" s="161">
        <f t="shared" si="3"/>
        <v>261496</v>
      </c>
      <c r="G12" s="161">
        <f t="shared" si="3"/>
        <v>275154</v>
      </c>
      <c r="H12" s="161">
        <f t="shared" si="3"/>
        <v>518846</v>
      </c>
    </row>
  </sheetData>
  <sheetProtection/>
  <mergeCells count="4">
    <mergeCell ref="C2:D2"/>
    <mergeCell ref="E2:F2"/>
    <mergeCell ref="G2:H2"/>
    <mergeCell ref="F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7.140625" style="0" customWidth="1"/>
    <col min="2" max="2" width="28.57421875" style="0" customWidth="1"/>
    <col min="3" max="3" width="8.00390625" style="0" customWidth="1"/>
    <col min="4" max="4" width="8.8515625" style="0" customWidth="1"/>
    <col min="5" max="5" width="8.140625" style="0" customWidth="1"/>
    <col min="6" max="6" width="8.28125" style="0" customWidth="1"/>
    <col min="7" max="7" width="7.57421875" style="0" customWidth="1"/>
    <col min="8" max="9" width="8.140625" style="0" customWidth="1"/>
    <col min="10" max="10" width="8.7109375" style="0" customWidth="1"/>
    <col min="11" max="11" width="8.28125" style="0" customWidth="1"/>
    <col min="12" max="12" width="9.7109375" style="0" customWidth="1"/>
  </cols>
  <sheetData>
    <row r="1" spans="1:12" ht="15">
      <c r="A1" s="164" t="s">
        <v>353</v>
      </c>
      <c r="B1" s="153"/>
      <c r="C1" s="153"/>
      <c r="D1" s="153"/>
      <c r="E1" s="153"/>
      <c r="F1" s="153"/>
      <c r="G1" s="153"/>
      <c r="H1" s="153"/>
      <c r="I1" s="153"/>
      <c r="J1" s="192"/>
      <c r="K1" s="200"/>
      <c r="L1" s="200"/>
    </row>
    <row r="2" spans="1:15" ht="22.5">
      <c r="A2" s="154" t="s">
        <v>44</v>
      </c>
      <c r="B2" s="155" t="s">
        <v>0</v>
      </c>
      <c r="C2" s="211" t="s">
        <v>13</v>
      </c>
      <c r="D2" s="211"/>
      <c r="E2" s="207" t="s">
        <v>115</v>
      </c>
      <c r="F2" s="207"/>
      <c r="G2" s="207" t="s">
        <v>116</v>
      </c>
      <c r="H2" s="207"/>
      <c r="I2" s="207" t="s">
        <v>104</v>
      </c>
      <c r="J2" s="197"/>
      <c r="K2" s="207" t="s">
        <v>21</v>
      </c>
      <c r="L2" s="207"/>
      <c r="M2" s="213"/>
      <c r="N2" s="213"/>
      <c r="O2" s="213"/>
    </row>
    <row r="3" spans="1:15" ht="14.25">
      <c r="A3" s="154"/>
      <c r="B3" s="155"/>
      <c r="C3" s="156" t="s">
        <v>355</v>
      </c>
      <c r="D3" s="156" t="s">
        <v>374</v>
      </c>
      <c r="E3" s="154" t="s">
        <v>355</v>
      </c>
      <c r="F3" s="154" t="s">
        <v>374</v>
      </c>
      <c r="G3" s="154" t="s">
        <v>355</v>
      </c>
      <c r="H3" s="154" t="s">
        <v>374</v>
      </c>
      <c r="I3" s="154" t="s">
        <v>355</v>
      </c>
      <c r="J3" s="154" t="s">
        <v>374</v>
      </c>
      <c r="K3" s="154" t="s">
        <v>355</v>
      </c>
      <c r="L3" s="154" t="s">
        <v>374</v>
      </c>
      <c r="M3" s="3"/>
      <c r="N3" s="3"/>
      <c r="O3" s="3"/>
    </row>
    <row r="4" spans="1:15" ht="14.25">
      <c r="A4" s="157">
        <v>1100</v>
      </c>
      <c r="B4" s="20" t="s">
        <v>5</v>
      </c>
      <c r="C4" s="163">
        <f>(E4+G4+I4+K4)</f>
        <v>0</v>
      </c>
      <c r="D4" s="163">
        <f>(F4+H4+J4+L4)</f>
        <v>0</v>
      </c>
      <c r="E4" s="20">
        <v>0</v>
      </c>
      <c r="F4" s="20">
        <f aca="true" t="shared" si="0" ref="F4:F9">SUM(E4:E4)</f>
        <v>0</v>
      </c>
      <c r="G4" s="20">
        <v>0</v>
      </c>
      <c r="H4" s="20">
        <f aca="true" t="shared" si="1" ref="H4:H9">SUM(G4:G4)</f>
        <v>0</v>
      </c>
      <c r="I4" s="20">
        <v>0</v>
      </c>
      <c r="J4" s="179">
        <f aca="true" t="shared" si="2" ref="J4:J10">SUM(I4:I4)</f>
        <v>0</v>
      </c>
      <c r="K4" s="20">
        <v>0</v>
      </c>
      <c r="L4" s="20">
        <f aca="true" t="shared" si="3" ref="L4:L9">SUM(K4:K4)</f>
        <v>0</v>
      </c>
      <c r="M4" s="4"/>
      <c r="N4" s="4"/>
      <c r="O4" s="4"/>
    </row>
    <row r="5" spans="1:15" ht="15.75" customHeight="1">
      <c r="A5" s="157">
        <v>1200</v>
      </c>
      <c r="B5" s="159" t="s">
        <v>51</v>
      </c>
      <c r="C5" s="163">
        <f aca="true" t="shared" si="4" ref="C5:C10">(E5+G5+I5+K5)</f>
        <v>0</v>
      </c>
      <c r="D5" s="163">
        <f aca="true" t="shared" si="5" ref="D5:D10">(F5+H5+J5+L5)</f>
        <v>0</v>
      </c>
      <c r="E5" s="20">
        <v>0</v>
      </c>
      <c r="F5" s="20">
        <f t="shared" si="0"/>
        <v>0</v>
      </c>
      <c r="G5" s="20">
        <v>0</v>
      </c>
      <c r="H5" s="20">
        <f t="shared" si="1"/>
        <v>0</v>
      </c>
      <c r="I5" s="20">
        <v>0</v>
      </c>
      <c r="J5" s="179">
        <f t="shared" si="2"/>
        <v>0</v>
      </c>
      <c r="K5" s="20">
        <v>0</v>
      </c>
      <c r="L5" s="20">
        <f t="shared" si="3"/>
        <v>0</v>
      </c>
      <c r="M5" s="4"/>
      <c r="N5" s="4"/>
      <c r="O5" s="4"/>
    </row>
    <row r="6" spans="1:15" ht="14.25">
      <c r="A6" s="157">
        <v>2200</v>
      </c>
      <c r="B6" s="20" t="s">
        <v>7</v>
      </c>
      <c r="C6" s="163">
        <f t="shared" si="4"/>
        <v>211</v>
      </c>
      <c r="D6" s="163">
        <f t="shared" si="5"/>
        <v>106</v>
      </c>
      <c r="E6" s="20">
        <v>0</v>
      </c>
      <c r="F6" s="20">
        <v>0</v>
      </c>
      <c r="G6" s="20">
        <v>200</v>
      </c>
      <c r="H6" s="20">
        <v>0</v>
      </c>
      <c r="I6" s="20">
        <v>11</v>
      </c>
      <c r="J6" s="179">
        <v>106</v>
      </c>
      <c r="K6" s="20">
        <v>0</v>
      </c>
      <c r="L6" s="20">
        <v>0</v>
      </c>
      <c r="M6" s="4"/>
      <c r="N6" s="4"/>
      <c r="O6" s="4"/>
    </row>
    <row r="7" spans="1:15" ht="14.25" customHeight="1">
      <c r="A7" s="157">
        <v>2300</v>
      </c>
      <c r="B7" s="159" t="s">
        <v>408</v>
      </c>
      <c r="C7" s="163">
        <f t="shared" si="4"/>
        <v>0</v>
      </c>
      <c r="D7" s="163">
        <f t="shared" si="5"/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179">
        <v>0</v>
      </c>
      <c r="K7" s="20">
        <v>0</v>
      </c>
      <c r="L7" s="20">
        <f t="shared" si="3"/>
        <v>0</v>
      </c>
      <c r="M7" s="4"/>
      <c r="N7" s="4"/>
      <c r="O7" s="4"/>
    </row>
    <row r="8" spans="1:15" ht="14.25">
      <c r="A8" s="157">
        <v>2500</v>
      </c>
      <c r="B8" s="20" t="s">
        <v>9</v>
      </c>
      <c r="C8" s="163">
        <f t="shared" si="4"/>
        <v>0</v>
      </c>
      <c r="D8" s="163">
        <f t="shared" si="5"/>
        <v>0</v>
      </c>
      <c r="E8" s="20">
        <v>0</v>
      </c>
      <c r="F8" s="20">
        <v>0</v>
      </c>
      <c r="G8" s="20">
        <v>0</v>
      </c>
      <c r="H8" s="20">
        <f t="shared" si="1"/>
        <v>0</v>
      </c>
      <c r="I8" s="20">
        <v>0</v>
      </c>
      <c r="J8" s="179">
        <f t="shared" si="2"/>
        <v>0</v>
      </c>
      <c r="K8" s="20">
        <v>0</v>
      </c>
      <c r="L8" s="20">
        <f t="shared" si="3"/>
        <v>0</v>
      </c>
      <c r="M8" s="4"/>
      <c r="N8" s="4"/>
      <c r="O8" s="4"/>
    </row>
    <row r="9" spans="1:15" ht="14.25">
      <c r="A9" s="157">
        <v>5100</v>
      </c>
      <c r="B9" s="20" t="s">
        <v>10</v>
      </c>
      <c r="C9" s="163">
        <f t="shared" si="4"/>
        <v>0</v>
      </c>
      <c r="D9" s="163">
        <f t="shared" si="5"/>
        <v>0</v>
      </c>
      <c r="E9" s="20">
        <v>0</v>
      </c>
      <c r="F9" s="20">
        <f t="shared" si="0"/>
        <v>0</v>
      </c>
      <c r="G9" s="20">
        <v>0</v>
      </c>
      <c r="H9" s="20">
        <f t="shared" si="1"/>
        <v>0</v>
      </c>
      <c r="I9" s="20">
        <v>0</v>
      </c>
      <c r="J9" s="179">
        <f t="shared" si="2"/>
        <v>0</v>
      </c>
      <c r="K9" s="20">
        <v>0</v>
      </c>
      <c r="L9" s="20">
        <f t="shared" si="3"/>
        <v>0</v>
      </c>
      <c r="M9" s="4"/>
      <c r="N9" s="4"/>
      <c r="O9" s="4"/>
    </row>
    <row r="10" spans="1:15" ht="14.25">
      <c r="A10" s="157">
        <v>5200</v>
      </c>
      <c r="B10" s="20" t="s">
        <v>11</v>
      </c>
      <c r="C10" s="163">
        <f t="shared" si="4"/>
        <v>0</v>
      </c>
      <c r="D10" s="163">
        <f t="shared" si="5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179">
        <f t="shared" si="2"/>
        <v>0</v>
      </c>
      <c r="K10" s="20">
        <v>0</v>
      </c>
      <c r="L10" s="20">
        <v>0</v>
      </c>
      <c r="M10" s="4"/>
      <c r="N10" s="4"/>
      <c r="O10" s="4"/>
    </row>
    <row r="11" spans="1:15" ht="14.25">
      <c r="A11" s="40"/>
      <c r="B11" s="160" t="s">
        <v>4</v>
      </c>
      <c r="C11" s="161">
        <f aca="true" t="shared" si="6" ref="C11:L11">SUM(C4:C10)</f>
        <v>211</v>
      </c>
      <c r="D11" s="161">
        <f t="shared" si="6"/>
        <v>106</v>
      </c>
      <c r="E11" s="161">
        <f t="shared" si="6"/>
        <v>0</v>
      </c>
      <c r="F11" s="161">
        <f t="shared" si="6"/>
        <v>0</v>
      </c>
      <c r="G11" s="161">
        <f t="shared" si="6"/>
        <v>200</v>
      </c>
      <c r="H11" s="161">
        <f t="shared" si="6"/>
        <v>0</v>
      </c>
      <c r="I11" s="161">
        <f t="shared" si="6"/>
        <v>11</v>
      </c>
      <c r="J11" s="180">
        <f t="shared" si="6"/>
        <v>106</v>
      </c>
      <c r="K11" s="161">
        <f t="shared" si="6"/>
        <v>0</v>
      </c>
      <c r="L11" s="161">
        <f t="shared" si="6"/>
        <v>0</v>
      </c>
      <c r="M11" s="6"/>
      <c r="N11" s="6"/>
      <c r="O11" s="6"/>
    </row>
    <row r="12" spans="1:15" ht="15">
      <c r="A12" s="171"/>
      <c r="B12" s="182" t="s">
        <v>79</v>
      </c>
      <c r="C12" s="171"/>
      <c r="D12" s="171"/>
      <c r="E12" s="171"/>
      <c r="F12" s="171"/>
      <c r="G12" s="171"/>
      <c r="H12" s="171"/>
      <c r="I12" s="171"/>
      <c r="J12" s="171"/>
      <c r="K12" s="183"/>
      <c r="L12" s="183"/>
      <c r="M12" s="7"/>
      <c r="N12" s="7"/>
      <c r="O12" s="7"/>
    </row>
    <row r="13" spans="1:15" ht="14.25">
      <c r="A13" s="20" t="s">
        <v>69</v>
      </c>
      <c r="B13" s="40" t="s">
        <v>80</v>
      </c>
      <c r="C13" s="163">
        <f aca="true" t="shared" si="7" ref="C13:D16">(E13+G13+I13+K13)</f>
        <v>200</v>
      </c>
      <c r="D13" s="163">
        <f t="shared" si="7"/>
        <v>0</v>
      </c>
      <c r="E13" s="40">
        <v>0</v>
      </c>
      <c r="F13" s="20">
        <v>0</v>
      </c>
      <c r="G13" s="40">
        <v>200</v>
      </c>
      <c r="H13" s="20">
        <v>0</v>
      </c>
      <c r="I13" s="40">
        <v>0</v>
      </c>
      <c r="J13" s="179">
        <v>0</v>
      </c>
      <c r="K13" s="40">
        <v>0</v>
      </c>
      <c r="L13" s="20">
        <f>SUM(K13:K13)</f>
        <v>0</v>
      </c>
      <c r="M13" s="5"/>
      <c r="N13" s="5"/>
      <c r="O13" s="5"/>
    </row>
    <row r="14" spans="1:15" ht="14.25">
      <c r="A14" s="20" t="s">
        <v>70</v>
      </c>
      <c r="B14" s="40" t="s">
        <v>81</v>
      </c>
      <c r="C14" s="163">
        <f t="shared" si="7"/>
        <v>0</v>
      </c>
      <c r="D14" s="163">
        <f t="shared" si="7"/>
        <v>0</v>
      </c>
      <c r="E14" s="40">
        <v>0</v>
      </c>
      <c r="F14" s="20">
        <v>0</v>
      </c>
      <c r="G14" s="40">
        <v>0</v>
      </c>
      <c r="H14" s="20">
        <v>0</v>
      </c>
      <c r="I14" s="40">
        <v>0</v>
      </c>
      <c r="J14" s="179">
        <v>0</v>
      </c>
      <c r="K14" s="20">
        <v>0</v>
      </c>
      <c r="L14" s="20">
        <v>0</v>
      </c>
      <c r="M14" s="5"/>
      <c r="N14" s="5"/>
      <c r="O14" s="5"/>
    </row>
    <row r="15" spans="1:15" ht="14.25">
      <c r="A15" s="20" t="s">
        <v>117</v>
      </c>
      <c r="B15" s="40" t="s">
        <v>118</v>
      </c>
      <c r="C15" s="163">
        <f t="shared" si="7"/>
        <v>0</v>
      </c>
      <c r="D15" s="163">
        <f t="shared" si="7"/>
        <v>0</v>
      </c>
      <c r="E15" s="40">
        <v>0</v>
      </c>
      <c r="F15" s="20">
        <v>0</v>
      </c>
      <c r="G15" s="40">
        <v>0</v>
      </c>
      <c r="H15" s="20">
        <v>0</v>
      </c>
      <c r="I15" s="40">
        <v>0</v>
      </c>
      <c r="J15" s="179">
        <v>0</v>
      </c>
      <c r="K15" s="20">
        <v>0</v>
      </c>
      <c r="L15" s="20">
        <v>0</v>
      </c>
      <c r="M15" s="5"/>
      <c r="N15" s="5"/>
      <c r="O15" s="5"/>
    </row>
    <row r="16" spans="1:15" ht="14.25">
      <c r="A16" s="183"/>
      <c r="B16" s="40" t="s">
        <v>96</v>
      </c>
      <c r="C16" s="163">
        <f t="shared" si="7"/>
        <v>117</v>
      </c>
      <c r="D16" s="163">
        <f t="shared" si="7"/>
        <v>106</v>
      </c>
      <c r="E16" s="40">
        <v>0</v>
      </c>
      <c r="F16" s="40">
        <v>0</v>
      </c>
      <c r="G16" s="40">
        <v>0</v>
      </c>
      <c r="H16" s="40">
        <v>0</v>
      </c>
      <c r="I16" s="40">
        <v>117</v>
      </c>
      <c r="J16" s="181">
        <v>106</v>
      </c>
      <c r="K16" s="40">
        <v>0</v>
      </c>
      <c r="L16" s="40">
        <v>0</v>
      </c>
      <c r="M16" s="5"/>
      <c r="N16" s="5"/>
      <c r="O16" s="5"/>
    </row>
    <row r="17" spans="1:15" ht="14.25">
      <c r="A17" s="184"/>
      <c r="B17" s="172" t="s">
        <v>4</v>
      </c>
      <c r="C17" s="161">
        <f aca="true" t="shared" si="8" ref="C17:L17">SUM(C13:C16)</f>
        <v>317</v>
      </c>
      <c r="D17" s="161">
        <f t="shared" si="8"/>
        <v>106</v>
      </c>
      <c r="E17" s="161">
        <f t="shared" si="8"/>
        <v>0</v>
      </c>
      <c r="F17" s="161">
        <f t="shared" si="8"/>
        <v>0</v>
      </c>
      <c r="G17" s="161">
        <f t="shared" si="8"/>
        <v>200</v>
      </c>
      <c r="H17" s="161">
        <f t="shared" si="8"/>
        <v>0</v>
      </c>
      <c r="I17" s="161">
        <f t="shared" si="8"/>
        <v>117</v>
      </c>
      <c r="J17" s="180">
        <f t="shared" si="8"/>
        <v>106</v>
      </c>
      <c r="K17" s="161">
        <f t="shared" si="8"/>
        <v>0</v>
      </c>
      <c r="L17" s="161">
        <f t="shared" si="8"/>
        <v>0</v>
      </c>
      <c r="M17" s="8"/>
      <c r="N17" s="8"/>
      <c r="O17" s="8"/>
    </row>
    <row r="20" spans="1:6" ht="15">
      <c r="A20" s="143" t="s">
        <v>404</v>
      </c>
      <c r="C20" s="143" t="s">
        <v>405</v>
      </c>
      <c r="E20" s="13"/>
      <c r="F20" s="143" t="s">
        <v>381</v>
      </c>
    </row>
    <row r="21" spans="1:5" ht="14.25">
      <c r="A21" s="144" t="s">
        <v>406</v>
      </c>
      <c r="B21" s="60"/>
      <c r="C21" s="13"/>
      <c r="D21" s="13"/>
      <c r="E21" s="84"/>
    </row>
    <row r="22" spans="1:5" ht="14.25">
      <c r="A22" s="144" t="s">
        <v>407</v>
      </c>
      <c r="B22" s="60"/>
      <c r="C22" s="13"/>
      <c r="D22" s="13"/>
      <c r="E22" s="84"/>
    </row>
  </sheetData>
  <sheetProtection/>
  <mergeCells count="7">
    <mergeCell ref="J1:L1"/>
    <mergeCell ref="M2:O2"/>
    <mergeCell ref="K2:L2"/>
    <mergeCell ref="I2:J2"/>
    <mergeCell ref="C2:D2"/>
    <mergeCell ref="E2:F2"/>
    <mergeCell ref="G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tabSelected="1" view="pageBreakPreview" zoomScale="60" workbookViewId="0" topLeftCell="A1">
      <selection activeCell="L11" sqref="L11"/>
    </sheetView>
  </sheetViews>
  <sheetFormatPr defaultColWidth="9.140625" defaultRowHeight="15"/>
  <cols>
    <col min="1" max="1" width="7.421875" style="0" customWidth="1"/>
    <col min="2" max="2" width="27.7109375" style="0" customWidth="1"/>
    <col min="3" max="14" width="7.7109375" style="0" customWidth="1"/>
    <col min="18" max="18" width="9.57421875" style="0" customWidth="1"/>
  </cols>
  <sheetData>
    <row r="1" spans="14:19" ht="15">
      <c r="N1" s="138" t="s">
        <v>345</v>
      </c>
      <c r="R1" s="137"/>
      <c r="S1" s="138"/>
    </row>
    <row r="2" spans="14:20" ht="15">
      <c r="N2" s="152" t="s">
        <v>340</v>
      </c>
      <c r="R2" s="137"/>
      <c r="S2" s="152"/>
      <c r="T2" s="151"/>
    </row>
    <row r="3" spans="14:20" ht="15">
      <c r="N3" s="140" t="s">
        <v>410</v>
      </c>
      <c r="R3" s="139"/>
      <c r="S3" s="140"/>
      <c r="T3" s="151"/>
    </row>
    <row r="4" spans="14:20" ht="15">
      <c r="N4" s="141" t="s">
        <v>403</v>
      </c>
      <c r="O4" s="135"/>
      <c r="P4" s="136"/>
      <c r="Q4" s="136"/>
      <c r="S4" s="141"/>
      <c r="T4" s="151"/>
    </row>
    <row r="5" spans="12:20" ht="15">
      <c r="L5" s="141"/>
      <c r="O5" s="135"/>
      <c r="P5" s="136"/>
      <c r="Q5" s="136"/>
      <c r="S5" s="141"/>
      <c r="T5" s="151"/>
    </row>
    <row r="6" spans="1:21" ht="15">
      <c r="A6" s="203" t="s">
        <v>97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153"/>
      <c r="M6" s="153"/>
      <c r="N6" s="153"/>
      <c r="O6" s="153"/>
      <c r="P6" s="192"/>
      <c r="Q6" s="200"/>
      <c r="R6" s="200"/>
      <c r="S6" s="205"/>
      <c r="T6" s="206"/>
      <c r="U6" s="206"/>
    </row>
    <row r="7" spans="1:21" ht="40.5" customHeight="1">
      <c r="A7" s="154" t="s">
        <v>44</v>
      </c>
      <c r="B7" s="155" t="s">
        <v>0</v>
      </c>
      <c r="C7" s="201" t="s">
        <v>13</v>
      </c>
      <c r="D7" s="202"/>
      <c r="E7" s="197" t="s">
        <v>1</v>
      </c>
      <c r="F7" s="198"/>
      <c r="G7" s="197" t="s">
        <v>3</v>
      </c>
      <c r="H7" s="198"/>
      <c r="I7" s="197" t="s">
        <v>71</v>
      </c>
      <c r="J7" s="198"/>
      <c r="K7" s="197" t="s">
        <v>2</v>
      </c>
      <c r="L7" s="204"/>
      <c r="M7" s="197" t="s">
        <v>98</v>
      </c>
      <c r="N7" s="199"/>
      <c r="O7" s="197" t="s">
        <v>18</v>
      </c>
      <c r="P7" s="199"/>
      <c r="Q7" s="197" t="s">
        <v>367</v>
      </c>
      <c r="R7" s="199"/>
      <c r="S7" s="197" t="s">
        <v>361</v>
      </c>
      <c r="T7" s="199"/>
      <c r="U7" s="153"/>
    </row>
    <row r="8" spans="1:21" ht="22.5" customHeight="1">
      <c r="A8" s="154"/>
      <c r="B8" s="155"/>
      <c r="C8" s="156" t="s">
        <v>355</v>
      </c>
      <c r="D8" s="156" t="s">
        <v>374</v>
      </c>
      <c r="E8" s="154" t="s">
        <v>355</v>
      </c>
      <c r="F8" s="154" t="s">
        <v>374</v>
      </c>
      <c r="G8" s="154" t="s">
        <v>355</v>
      </c>
      <c r="H8" s="154" t="s">
        <v>374</v>
      </c>
      <c r="I8" s="154" t="s">
        <v>355</v>
      </c>
      <c r="J8" s="154" t="s">
        <v>374</v>
      </c>
      <c r="K8" s="154" t="s">
        <v>355</v>
      </c>
      <c r="L8" s="154" t="s">
        <v>374</v>
      </c>
      <c r="M8" s="154" t="s">
        <v>355</v>
      </c>
      <c r="N8" s="154" t="s">
        <v>374</v>
      </c>
      <c r="O8" s="154" t="s">
        <v>355</v>
      </c>
      <c r="P8" s="154" t="s">
        <v>374</v>
      </c>
      <c r="Q8" s="154" t="s">
        <v>355</v>
      </c>
      <c r="R8" s="154" t="s">
        <v>374</v>
      </c>
      <c r="S8" s="154" t="s">
        <v>355</v>
      </c>
      <c r="T8" s="154" t="s">
        <v>374</v>
      </c>
      <c r="U8" s="153"/>
    </row>
    <row r="9" spans="1:21" ht="14.25">
      <c r="A9" s="157">
        <v>1100</v>
      </c>
      <c r="B9" s="20" t="s">
        <v>5</v>
      </c>
      <c r="C9" s="158">
        <f>(E9+G9+I9+K9+M9+O9+Q9+S9)</f>
        <v>1953193</v>
      </c>
      <c r="D9" s="158">
        <f>(F9+H9+J9+L9+N9+P9+R9+T9)</f>
        <v>2072396</v>
      </c>
      <c r="E9" s="20">
        <v>1697928</v>
      </c>
      <c r="F9" s="20">
        <v>1821896</v>
      </c>
      <c r="G9" s="20">
        <v>201438</v>
      </c>
      <c r="H9" s="20">
        <v>240000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9640</v>
      </c>
      <c r="R9" s="20">
        <v>10500</v>
      </c>
      <c r="S9" s="20">
        <v>44187</v>
      </c>
      <c r="T9" s="20">
        <v>0</v>
      </c>
      <c r="U9" s="153"/>
    </row>
    <row r="10" spans="1:21" ht="15" customHeight="1">
      <c r="A10" s="157">
        <v>1200</v>
      </c>
      <c r="B10" s="159" t="s">
        <v>47</v>
      </c>
      <c r="C10" s="158">
        <f aca="true" t="shared" si="0" ref="C10:C20">(E10+G10+I10+K10+M10+O10+Q10+S10)</f>
        <v>601970</v>
      </c>
      <c r="D10" s="158">
        <f aca="true" t="shared" si="1" ref="D10:D20">(F10+H10+J10+L10+N10+P10+R10+T10)</f>
        <v>633626</v>
      </c>
      <c r="E10" s="20">
        <v>536634</v>
      </c>
      <c r="F10" s="20">
        <v>570310</v>
      </c>
      <c r="G10" s="20">
        <v>52508</v>
      </c>
      <c r="H10" s="20">
        <v>60916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2378</v>
      </c>
      <c r="R10" s="20">
        <v>2400</v>
      </c>
      <c r="S10" s="20">
        <v>10450</v>
      </c>
      <c r="T10" s="20">
        <v>0</v>
      </c>
      <c r="U10" s="153"/>
    </row>
    <row r="11" spans="1:21" ht="14.25">
      <c r="A11" s="157">
        <v>2100</v>
      </c>
      <c r="B11" s="20" t="s">
        <v>46</v>
      </c>
      <c r="C11" s="158">
        <f t="shared" si="0"/>
        <v>5935</v>
      </c>
      <c r="D11" s="158">
        <f t="shared" si="1"/>
        <v>7000</v>
      </c>
      <c r="E11" s="20">
        <v>5935</v>
      </c>
      <c r="F11" s="20">
        <v>6000</v>
      </c>
      <c r="G11" s="20">
        <v>0</v>
      </c>
      <c r="H11" s="20">
        <v>1000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153"/>
    </row>
    <row r="12" spans="1:21" ht="14.25">
      <c r="A12" s="157">
        <v>2200</v>
      </c>
      <c r="B12" s="20" t="s">
        <v>7</v>
      </c>
      <c r="C12" s="158">
        <f t="shared" si="0"/>
        <v>199213</v>
      </c>
      <c r="D12" s="158">
        <f t="shared" si="1"/>
        <v>421390</v>
      </c>
      <c r="E12" s="20">
        <v>154073</v>
      </c>
      <c r="F12" s="20">
        <v>262410</v>
      </c>
      <c r="G12" s="20">
        <v>3265</v>
      </c>
      <c r="H12" s="20">
        <v>4500</v>
      </c>
      <c r="I12" s="20">
        <v>0</v>
      </c>
      <c r="J12" s="20">
        <v>0</v>
      </c>
      <c r="K12" s="20">
        <v>0</v>
      </c>
      <c r="L12" s="20">
        <v>0</v>
      </c>
      <c r="M12" s="20">
        <v>38859</v>
      </c>
      <c r="N12" s="20">
        <v>52780</v>
      </c>
      <c r="O12" s="20">
        <v>0</v>
      </c>
      <c r="P12" s="20">
        <v>100000</v>
      </c>
      <c r="Q12" s="20">
        <v>125</v>
      </c>
      <c r="R12" s="20">
        <v>1700</v>
      </c>
      <c r="S12" s="20">
        <v>2891</v>
      </c>
      <c r="T12" s="20">
        <v>0</v>
      </c>
      <c r="U12" s="153"/>
    </row>
    <row r="13" spans="1:21" ht="15" customHeight="1">
      <c r="A13" s="157">
        <v>2300</v>
      </c>
      <c r="B13" s="159" t="s">
        <v>408</v>
      </c>
      <c r="C13" s="158">
        <f t="shared" si="0"/>
        <v>57773</v>
      </c>
      <c r="D13" s="158">
        <f t="shared" si="1"/>
        <v>83650</v>
      </c>
      <c r="E13" s="20">
        <v>45073</v>
      </c>
      <c r="F13" s="20">
        <v>73000</v>
      </c>
      <c r="G13" s="20">
        <v>8583</v>
      </c>
      <c r="H13" s="20">
        <v>8450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2046</v>
      </c>
      <c r="R13" s="20">
        <v>2200</v>
      </c>
      <c r="S13" s="20">
        <v>2071</v>
      </c>
      <c r="T13" s="20">
        <v>0</v>
      </c>
      <c r="U13" s="153"/>
    </row>
    <row r="14" spans="1:21" ht="14.25">
      <c r="A14" s="157">
        <v>2400</v>
      </c>
      <c r="B14" s="20" t="s">
        <v>8</v>
      </c>
      <c r="C14" s="158">
        <f t="shared" si="0"/>
        <v>0</v>
      </c>
      <c r="D14" s="158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153"/>
    </row>
    <row r="15" spans="1:21" ht="14.25">
      <c r="A15" s="157">
        <v>2500</v>
      </c>
      <c r="B15" s="20" t="s">
        <v>9</v>
      </c>
      <c r="C15" s="158">
        <f t="shared" si="0"/>
        <v>34594</v>
      </c>
      <c r="D15" s="158">
        <f t="shared" si="1"/>
        <v>37000</v>
      </c>
      <c r="E15" s="20">
        <v>34214</v>
      </c>
      <c r="F15" s="20">
        <v>37000</v>
      </c>
      <c r="G15" s="20">
        <v>380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153"/>
    </row>
    <row r="16" spans="1:21" ht="14.25">
      <c r="A16" s="157">
        <v>4311</v>
      </c>
      <c r="B16" s="20" t="s">
        <v>99</v>
      </c>
      <c r="C16" s="158">
        <f t="shared" si="0"/>
        <v>6650</v>
      </c>
      <c r="D16" s="158">
        <f t="shared" si="1"/>
        <v>28300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6650</v>
      </c>
      <c r="N16" s="20">
        <v>28300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153"/>
    </row>
    <row r="17" spans="1:21" ht="14.25">
      <c r="A17" s="157">
        <v>5100</v>
      </c>
      <c r="B17" s="20" t="s">
        <v>10</v>
      </c>
      <c r="C17" s="158">
        <f t="shared" si="0"/>
        <v>3386</v>
      </c>
      <c r="D17" s="158">
        <f t="shared" si="1"/>
        <v>3500</v>
      </c>
      <c r="E17" s="20">
        <v>3386</v>
      </c>
      <c r="F17" s="20">
        <v>3500</v>
      </c>
      <c r="G17" s="20"/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153"/>
    </row>
    <row r="18" spans="1:21" ht="14.25">
      <c r="A18" s="157">
        <v>5200</v>
      </c>
      <c r="B18" s="20" t="s">
        <v>11</v>
      </c>
      <c r="C18" s="158">
        <f t="shared" si="0"/>
        <v>50272</v>
      </c>
      <c r="D18" s="158">
        <f t="shared" si="1"/>
        <v>33700</v>
      </c>
      <c r="E18" s="20">
        <v>43907</v>
      </c>
      <c r="F18" s="20">
        <v>29500</v>
      </c>
      <c r="G18" s="20">
        <v>2425</v>
      </c>
      <c r="H18" s="20">
        <v>4200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3940</v>
      </c>
      <c r="T18" s="20">
        <v>0</v>
      </c>
      <c r="U18" s="153"/>
    </row>
    <row r="19" spans="1:21" ht="14.25">
      <c r="A19" s="157">
        <v>7210</v>
      </c>
      <c r="B19" s="20" t="s">
        <v>72</v>
      </c>
      <c r="C19" s="158">
        <f t="shared" si="0"/>
        <v>681757</v>
      </c>
      <c r="D19" s="158">
        <f t="shared" si="1"/>
        <v>680000</v>
      </c>
      <c r="E19" s="20">
        <v>0</v>
      </c>
      <c r="F19" s="20">
        <v>0</v>
      </c>
      <c r="G19" s="20">
        <v>0</v>
      </c>
      <c r="H19" s="20">
        <v>0</v>
      </c>
      <c r="I19" s="20">
        <v>681757</v>
      </c>
      <c r="J19" s="20">
        <v>680000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153"/>
    </row>
    <row r="20" spans="1:21" ht="14.25">
      <c r="A20" s="157">
        <v>7260</v>
      </c>
      <c r="B20" s="20" t="s">
        <v>12</v>
      </c>
      <c r="C20" s="158">
        <f t="shared" si="0"/>
        <v>4029087</v>
      </c>
      <c r="D20" s="158">
        <f t="shared" si="1"/>
        <v>4043146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4029087</v>
      </c>
      <c r="L20" s="20">
        <v>4043146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153"/>
    </row>
    <row r="21" spans="1:21" ht="14.25">
      <c r="A21" s="40"/>
      <c r="B21" s="160" t="s">
        <v>4</v>
      </c>
      <c r="C21" s="161">
        <f>SUM(C9:C20)</f>
        <v>7623830</v>
      </c>
      <c r="D21" s="161">
        <f>SUM(D9:D20)</f>
        <v>8043708</v>
      </c>
      <c r="E21" s="161">
        <f aca="true" t="shared" si="2" ref="E21:P21">SUM(E9:E20)</f>
        <v>2521150</v>
      </c>
      <c r="F21" s="161">
        <f>SUM(F9:F20)</f>
        <v>2803616</v>
      </c>
      <c r="G21" s="161">
        <f t="shared" si="2"/>
        <v>268599</v>
      </c>
      <c r="H21" s="161">
        <f t="shared" si="2"/>
        <v>319066</v>
      </c>
      <c r="I21" s="161">
        <f t="shared" si="2"/>
        <v>681757</v>
      </c>
      <c r="J21" s="161">
        <f t="shared" si="2"/>
        <v>680000</v>
      </c>
      <c r="K21" s="161">
        <f t="shared" si="2"/>
        <v>4029087</v>
      </c>
      <c r="L21" s="161">
        <f t="shared" si="2"/>
        <v>4043146</v>
      </c>
      <c r="M21" s="161">
        <f t="shared" si="2"/>
        <v>45509</v>
      </c>
      <c r="N21" s="161">
        <f t="shared" si="2"/>
        <v>81080</v>
      </c>
      <c r="O21" s="161">
        <f t="shared" si="2"/>
        <v>0</v>
      </c>
      <c r="P21" s="161">
        <f t="shared" si="2"/>
        <v>100000</v>
      </c>
      <c r="Q21" s="161">
        <f>SUM(Q9:Q20)</f>
        <v>14189</v>
      </c>
      <c r="R21" s="161">
        <f>SUM(R9:R20)</f>
        <v>16800</v>
      </c>
      <c r="S21" s="161">
        <f>SUM(S9:S20)</f>
        <v>63539</v>
      </c>
      <c r="T21" s="161">
        <f>SUM(T9:T20)</f>
        <v>0</v>
      </c>
      <c r="U21" s="153"/>
    </row>
    <row r="22" spans="1:1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5" ht="14.25">
      <c r="H25" t="s">
        <v>77</v>
      </c>
    </row>
  </sheetData>
  <sheetProtection/>
  <mergeCells count="12">
    <mergeCell ref="C7:D7"/>
    <mergeCell ref="M7:N7"/>
    <mergeCell ref="A6:K6"/>
    <mergeCell ref="K7:L7"/>
    <mergeCell ref="I7:J7"/>
    <mergeCell ref="S6:U6"/>
    <mergeCell ref="G7:H7"/>
    <mergeCell ref="E7:F7"/>
    <mergeCell ref="S7:T7"/>
    <mergeCell ref="P6:R6"/>
    <mergeCell ref="Q7:R7"/>
    <mergeCell ref="O7:P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="60" zoomScalePageLayoutView="0" workbookViewId="0" topLeftCell="A1">
      <selection activeCell="A2" sqref="A2:F13"/>
    </sheetView>
  </sheetViews>
  <sheetFormatPr defaultColWidth="9.140625" defaultRowHeight="15"/>
  <cols>
    <col min="1" max="1" width="6.7109375" style="0" customWidth="1"/>
    <col min="2" max="2" width="32.140625" style="0" customWidth="1"/>
    <col min="3" max="3" width="8.421875" style="0" customWidth="1"/>
    <col min="4" max="4" width="8.57421875" style="0" customWidth="1"/>
    <col min="5" max="5" width="9.00390625" style="0" customWidth="1"/>
    <col min="6" max="6" width="9.57421875" style="0" customWidth="1"/>
  </cols>
  <sheetData>
    <row r="1" spans="1:6" ht="14.25">
      <c r="A1" s="162" t="s">
        <v>346</v>
      </c>
      <c r="B1" s="162"/>
      <c r="C1" s="153"/>
      <c r="D1" s="192"/>
      <c r="E1" s="200"/>
      <c r="F1" s="200"/>
    </row>
    <row r="2" spans="1:6" ht="22.5">
      <c r="A2" s="154" t="s">
        <v>44</v>
      </c>
      <c r="B2" s="155" t="s">
        <v>0</v>
      </c>
      <c r="C2" s="201" t="s">
        <v>13</v>
      </c>
      <c r="D2" s="208"/>
      <c r="E2" s="207" t="s">
        <v>14</v>
      </c>
      <c r="F2" s="207"/>
    </row>
    <row r="3" spans="1:6" ht="14.25">
      <c r="A3" s="154"/>
      <c r="B3" s="155"/>
      <c r="C3" s="156" t="s">
        <v>355</v>
      </c>
      <c r="D3" s="156" t="s">
        <v>374</v>
      </c>
      <c r="E3" s="154" t="s">
        <v>355</v>
      </c>
      <c r="F3" s="154" t="s">
        <v>374</v>
      </c>
    </row>
    <row r="4" spans="1:6" ht="14.25">
      <c r="A4" s="157">
        <v>1100</v>
      </c>
      <c r="B4" s="20" t="s">
        <v>5</v>
      </c>
      <c r="C4" s="163">
        <f>(E4)</f>
        <v>473466</v>
      </c>
      <c r="D4" s="163">
        <f>(F4)</f>
        <v>540768</v>
      </c>
      <c r="E4" s="20">
        <v>473466</v>
      </c>
      <c r="F4" s="20">
        <v>540768</v>
      </c>
    </row>
    <row r="5" spans="1:6" ht="15" customHeight="1">
      <c r="A5" s="157">
        <v>1200</v>
      </c>
      <c r="B5" s="159" t="s">
        <v>48</v>
      </c>
      <c r="C5" s="163">
        <f aca="true" t="shared" si="0" ref="C5:C12">(E5)</f>
        <v>284524</v>
      </c>
      <c r="D5" s="163">
        <f aca="true" t="shared" si="1" ref="D5:D12">(F5)</f>
        <v>313981</v>
      </c>
      <c r="E5" s="20">
        <v>284524</v>
      </c>
      <c r="F5" s="20">
        <v>313981</v>
      </c>
    </row>
    <row r="6" spans="1:6" ht="14.25">
      <c r="A6" s="157">
        <v>2100</v>
      </c>
      <c r="B6" s="20" t="s">
        <v>6</v>
      </c>
      <c r="C6" s="163">
        <f t="shared" si="0"/>
        <v>0</v>
      </c>
      <c r="D6" s="163">
        <f t="shared" si="1"/>
        <v>0</v>
      </c>
      <c r="E6" s="20">
        <v>0</v>
      </c>
      <c r="F6" s="20">
        <v>0</v>
      </c>
    </row>
    <row r="7" spans="1:6" ht="14.25">
      <c r="A7" s="157">
        <v>2200</v>
      </c>
      <c r="B7" s="20" t="s">
        <v>7</v>
      </c>
      <c r="C7" s="163">
        <f t="shared" si="0"/>
        <v>119861</v>
      </c>
      <c r="D7" s="163">
        <f t="shared" si="1"/>
        <v>134052</v>
      </c>
      <c r="E7" s="20">
        <v>119861</v>
      </c>
      <c r="F7" s="20">
        <v>134052</v>
      </c>
    </row>
    <row r="8" spans="1:6" ht="15" customHeight="1">
      <c r="A8" s="157">
        <v>2300</v>
      </c>
      <c r="B8" s="159" t="s">
        <v>408</v>
      </c>
      <c r="C8" s="163">
        <f t="shared" si="0"/>
        <v>83271</v>
      </c>
      <c r="D8" s="163">
        <f t="shared" si="1"/>
        <v>97837</v>
      </c>
      <c r="E8" s="20">
        <v>83271</v>
      </c>
      <c r="F8" s="20">
        <v>97837</v>
      </c>
    </row>
    <row r="9" spans="1:6" ht="14.25">
      <c r="A9" s="157">
        <v>2400</v>
      </c>
      <c r="B9" s="20" t="s">
        <v>8</v>
      </c>
      <c r="C9" s="163">
        <f t="shared" si="0"/>
        <v>0</v>
      </c>
      <c r="D9" s="163">
        <f t="shared" si="1"/>
        <v>0</v>
      </c>
      <c r="E9" s="20">
        <v>0</v>
      </c>
      <c r="F9" s="20">
        <f>SUM(E9:E9)</f>
        <v>0</v>
      </c>
    </row>
    <row r="10" spans="1:6" ht="14.25">
      <c r="A10" s="157">
        <v>2500</v>
      </c>
      <c r="B10" s="20" t="s">
        <v>9</v>
      </c>
      <c r="C10" s="163">
        <f t="shared" si="0"/>
        <v>405</v>
      </c>
      <c r="D10" s="163">
        <f t="shared" si="1"/>
        <v>1230</v>
      </c>
      <c r="E10" s="20">
        <v>405</v>
      </c>
      <c r="F10" s="20">
        <v>1230</v>
      </c>
    </row>
    <row r="11" spans="1:6" ht="14.25">
      <c r="A11" s="157">
        <v>5100</v>
      </c>
      <c r="B11" s="20" t="s">
        <v>10</v>
      </c>
      <c r="C11" s="163">
        <f t="shared" si="0"/>
        <v>3698</v>
      </c>
      <c r="D11" s="163">
        <f t="shared" si="1"/>
        <v>0</v>
      </c>
      <c r="E11" s="20">
        <v>3698</v>
      </c>
      <c r="F11" s="20">
        <v>0</v>
      </c>
    </row>
    <row r="12" spans="1:6" ht="14.25">
      <c r="A12" s="157">
        <v>5200</v>
      </c>
      <c r="B12" s="20" t="s">
        <v>11</v>
      </c>
      <c r="C12" s="163">
        <f t="shared" si="0"/>
        <v>69494</v>
      </c>
      <c r="D12" s="163">
        <f t="shared" si="1"/>
        <v>54940</v>
      </c>
      <c r="E12" s="20">
        <v>69494</v>
      </c>
      <c r="F12" s="20">
        <v>54940</v>
      </c>
    </row>
    <row r="13" spans="1:6" ht="14.25">
      <c r="A13" s="40"/>
      <c r="B13" s="160" t="s">
        <v>4</v>
      </c>
      <c r="C13" s="161">
        <f>SUM(C4:C12)</f>
        <v>1034719</v>
      </c>
      <c r="D13" s="161">
        <f>SUM(D4:D12)</f>
        <v>1142808</v>
      </c>
      <c r="E13" s="161">
        <f>SUM(E4:E12)</f>
        <v>1034719</v>
      </c>
      <c r="F13" s="161">
        <f>SUM(F4:F12)</f>
        <v>1142808</v>
      </c>
    </row>
  </sheetData>
  <sheetProtection/>
  <mergeCells count="3">
    <mergeCell ref="E2:F2"/>
    <mergeCell ref="C2:D2"/>
    <mergeCell ref="D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="60" zoomScaleNormal="130" zoomScalePageLayoutView="0" workbookViewId="0" topLeftCell="A1">
      <selection activeCell="A2" sqref="A2:H12"/>
    </sheetView>
  </sheetViews>
  <sheetFormatPr defaultColWidth="9.140625" defaultRowHeight="15"/>
  <cols>
    <col min="2" max="2" width="28.00390625" style="0" customWidth="1"/>
    <col min="8" max="8" width="9.57421875" style="0" customWidth="1"/>
  </cols>
  <sheetData>
    <row r="1" spans="1:8" ht="15">
      <c r="A1" s="164" t="s">
        <v>347</v>
      </c>
      <c r="B1" s="162"/>
      <c r="C1" s="153"/>
      <c r="D1" s="153"/>
      <c r="E1" s="153"/>
      <c r="F1" s="192"/>
      <c r="G1" s="200"/>
      <c r="H1" s="200"/>
    </row>
    <row r="2" spans="1:8" ht="21" customHeight="1">
      <c r="A2" s="154" t="s">
        <v>44</v>
      </c>
      <c r="B2" s="155" t="s">
        <v>0</v>
      </c>
      <c r="C2" s="201" t="s">
        <v>13</v>
      </c>
      <c r="D2" s="208"/>
      <c r="E2" s="207" t="s">
        <v>100</v>
      </c>
      <c r="F2" s="207"/>
      <c r="G2" s="207" t="s">
        <v>101</v>
      </c>
      <c r="H2" s="207"/>
    </row>
    <row r="3" spans="1:8" ht="14.25">
      <c r="A3" s="154"/>
      <c r="B3" s="155"/>
      <c r="C3" s="156" t="s">
        <v>355</v>
      </c>
      <c r="D3" s="156" t="s">
        <v>374</v>
      </c>
      <c r="E3" s="154" t="s">
        <v>355</v>
      </c>
      <c r="F3" s="154" t="s">
        <v>374</v>
      </c>
      <c r="G3" s="154" t="s">
        <v>355</v>
      </c>
      <c r="H3" s="154" t="s">
        <v>374</v>
      </c>
    </row>
    <row r="4" spans="1:8" ht="14.25">
      <c r="A4" s="157">
        <v>1100</v>
      </c>
      <c r="B4" s="20" t="s">
        <v>5</v>
      </c>
      <c r="C4" s="163">
        <f>(E4+G4)</f>
        <v>0</v>
      </c>
      <c r="D4" s="163">
        <f>(F4+H4)</f>
        <v>0</v>
      </c>
      <c r="E4" s="20">
        <v>0</v>
      </c>
      <c r="F4" s="20">
        <v>0</v>
      </c>
      <c r="G4" s="20">
        <v>0</v>
      </c>
      <c r="H4" s="20">
        <v>0</v>
      </c>
    </row>
    <row r="5" spans="1:8" ht="15" customHeight="1">
      <c r="A5" s="157">
        <v>1200</v>
      </c>
      <c r="B5" s="159" t="s">
        <v>48</v>
      </c>
      <c r="C5" s="163">
        <f aca="true" t="shared" si="0" ref="C5:C11">(E5+G5)</f>
        <v>0</v>
      </c>
      <c r="D5" s="163">
        <f aca="true" t="shared" si="1" ref="D5:D11">(F5+H5)</f>
        <v>0</v>
      </c>
      <c r="E5" s="20">
        <v>0</v>
      </c>
      <c r="F5" s="20">
        <v>0</v>
      </c>
      <c r="G5" s="20">
        <v>0</v>
      </c>
      <c r="H5" s="20">
        <v>0</v>
      </c>
    </row>
    <row r="6" spans="1:8" ht="14.25">
      <c r="A6" s="157">
        <v>2200</v>
      </c>
      <c r="B6" s="20" t="s">
        <v>7</v>
      </c>
      <c r="C6" s="163">
        <f t="shared" si="0"/>
        <v>515660</v>
      </c>
      <c r="D6" s="163">
        <f t="shared" si="1"/>
        <v>733716</v>
      </c>
      <c r="E6" s="20">
        <v>515660</v>
      </c>
      <c r="F6" s="20">
        <v>733716</v>
      </c>
      <c r="G6" s="20">
        <v>0</v>
      </c>
      <c r="H6" s="20">
        <v>0</v>
      </c>
    </row>
    <row r="7" spans="1:8" ht="15" customHeight="1">
      <c r="A7" s="157">
        <v>2300</v>
      </c>
      <c r="B7" s="159" t="s">
        <v>408</v>
      </c>
      <c r="C7" s="163">
        <f t="shared" si="0"/>
        <v>2383</v>
      </c>
      <c r="D7" s="163">
        <f t="shared" si="1"/>
        <v>4000</v>
      </c>
      <c r="E7" s="20">
        <v>2383</v>
      </c>
      <c r="F7" s="20">
        <v>4000</v>
      </c>
      <c r="G7" s="20">
        <v>0</v>
      </c>
      <c r="H7" s="20">
        <v>0</v>
      </c>
    </row>
    <row r="8" spans="1:8" ht="14.25">
      <c r="A8" s="157">
        <v>2500</v>
      </c>
      <c r="B8" s="20" t="s">
        <v>9</v>
      </c>
      <c r="C8" s="163">
        <f t="shared" si="0"/>
        <v>384069</v>
      </c>
      <c r="D8" s="163">
        <f t="shared" si="1"/>
        <v>274938</v>
      </c>
      <c r="E8" s="20">
        <v>36018</v>
      </c>
      <c r="F8" s="20">
        <v>34216</v>
      </c>
      <c r="G8" s="20">
        <v>348051</v>
      </c>
      <c r="H8" s="20">
        <v>240722</v>
      </c>
    </row>
    <row r="9" spans="1:8" ht="14.25">
      <c r="A9" s="157">
        <v>3200</v>
      </c>
      <c r="B9" s="20" t="s">
        <v>368</v>
      </c>
      <c r="C9" s="163">
        <f t="shared" si="0"/>
        <v>0</v>
      </c>
      <c r="D9" s="163">
        <f t="shared" si="1"/>
        <v>0</v>
      </c>
      <c r="E9" s="20">
        <v>0</v>
      </c>
      <c r="F9" s="20">
        <v>0</v>
      </c>
      <c r="G9" s="20">
        <v>0</v>
      </c>
      <c r="H9" s="20">
        <v>0</v>
      </c>
    </row>
    <row r="10" spans="1:8" ht="14.25">
      <c r="A10" s="157">
        <v>5100</v>
      </c>
      <c r="B10" s="20" t="s">
        <v>10</v>
      </c>
      <c r="C10" s="163">
        <f t="shared" si="0"/>
        <v>0</v>
      </c>
      <c r="D10" s="163">
        <f t="shared" si="1"/>
        <v>0</v>
      </c>
      <c r="E10" s="20">
        <v>0</v>
      </c>
      <c r="F10" s="20">
        <f>SUM(E10:E10)</f>
        <v>0</v>
      </c>
      <c r="G10" s="20">
        <v>0</v>
      </c>
      <c r="H10" s="20">
        <f>SUM(G10:G10)</f>
        <v>0</v>
      </c>
    </row>
    <row r="11" spans="1:8" ht="14.25">
      <c r="A11" s="157">
        <v>5200</v>
      </c>
      <c r="B11" s="20" t="s">
        <v>11</v>
      </c>
      <c r="C11" s="163">
        <f t="shared" si="0"/>
        <v>1719602</v>
      </c>
      <c r="D11" s="163">
        <f t="shared" si="1"/>
        <v>1368059</v>
      </c>
      <c r="E11" s="20">
        <v>297419</v>
      </c>
      <c r="F11" s="20">
        <v>162935</v>
      </c>
      <c r="G11" s="20">
        <v>1422183</v>
      </c>
      <c r="H11" s="20">
        <v>1205124</v>
      </c>
    </row>
    <row r="12" spans="1:8" ht="14.25">
      <c r="A12" s="40"/>
      <c r="B12" s="160" t="s">
        <v>4</v>
      </c>
      <c r="C12" s="161">
        <f aca="true" t="shared" si="2" ref="C12:H12">SUM(C4:C11)</f>
        <v>2621714</v>
      </c>
      <c r="D12" s="161">
        <f t="shared" si="2"/>
        <v>2380713</v>
      </c>
      <c r="E12" s="161">
        <f t="shared" si="2"/>
        <v>851480</v>
      </c>
      <c r="F12" s="161">
        <f t="shared" si="2"/>
        <v>934867</v>
      </c>
      <c r="G12" s="161">
        <f t="shared" si="2"/>
        <v>1770234</v>
      </c>
      <c r="H12" s="161">
        <f t="shared" si="2"/>
        <v>1445846</v>
      </c>
    </row>
  </sheetData>
  <sheetProtection/>
  <mergeCells count="4">
    <mergeCell ref="C2:D2"/>
    <mergeCell ref="E2:F2"/>
    <mergeCell ref="G2:H2"/>
    <mergeCell ref="F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="60" zoomScalePageLayoutView="0" workbookViewId="0" topLeftCell="A1">
      <selection activeCell="J33" sqref="J33"/>
    </sheetView>
  </sheetViews>
  <sheetFormatPr defaultColWidth="9.140625" defaultRowHeight="15"/>
  <cols>
    <col min="1" max="1" width="8.28125" style="0" customWidth="1"/>
    <col min="2" max="2" width="35.28125" style="0" customWidth="1"/>
    <col min="3" max="14" width="10.8515625" style="0" customWidth="1"/>
    <col min="15" max="15" width="8.00390625" style="0" customWidth="1"/>
    <col min="16" max="16" width="8.8515625" style="0" customWidth="1"/>
  </cols>
  <sheetData>
    <row r="1" spans="1:16" ht="14.25">
      <c r="A1" s="162" t="s">
        <v>348</v>
      </c>
      <c r="B1" s="162"/>
      <c r="C1" s="162"/>
      <c r="D1" s="162"/>
      <c r="E1" s="162"/>
      <c r="F1" s="162"/>
      <c r="G1" s="162"/>
      <c r="H1" s="162"/>
      <c r="K1" s="192"/>
      <c r="L1" s="200"/>
      <c r="M1" s="200"/>
      <c r="N1" s="192"/>
      <c r="O1" s="200"/>
      <c r="P1" s="200"/>
    </row>
    <row r="2" spans="1:16" ht="42" customHeight="1">
      <c r="A2" s="154" t="s">
        <v>44</v>
      </c>
      <c r="B2" s="155" t="s">
        <v>0</v>
      </c>
      <c r="C2" s="201" t="s">
        <v>13</v>
      </c>
      <c r="D2" s="208"/>
      <c r="E2" s="197" t="s">
        <v>102</v>
      </c>
      <c r="F2" s="210"/>
      <c r="G2" s="197" t="s">
        <v>103</v>
      </c>
      <c r="H2" s="210"/>
      <c r="I2" s="207" t="s">
        <v>74</v>
      </c>
      <c r="J2" s="207"/>
      <c r="K2" s="207" t="s">
        <v>68</v>
      </c>
      <c r="L2" s="207"/>
      <c r="M2" s="207" t="s">
        <v>16</v>
      </c>
      <c r="N2" s="207"/>
      <c r="O2" s="209"/>
      <c r="P2" s="209"/>
    </row>
    <row r="3" spans="1:16" ht="14.25">
      <c r="A3" s="154"/>
      <c r="B3" s="155"/>
      <c r="C3" s="156" t="s">
        <v>355</v>
      </c>
      <c r="D3" s="156" t="s">
        <v>374</v>
      </c>
      <c r="E3" s="154" t="s">
        <v>355</v>
      </c>
      <c r="F3" s="154" t="s">
        <v>374</v>
      </c>
      <c r="G3" s="154" t="s">
        <v>355</v>
      </c>
      <c r="H3" s="154" t="s">
        <v>374</v>
      </c>
      <c r="I3" s="154" t="s">
        <v>355</v>
      </c>
      <c r="J3" s="154" t="s">
        <v>374</v>
      </c>
      <c r="K3" s="154" t="s">
        <v>355</v>
      </c>
      <c r="L3" s="154" t="s">
        <v>374</v>
      </c>
      <c r="M3" s="154" t="s">
        <v>355</v>
      </c>
      <c r="N3" s="154" t="s">
        <v>374</v>
      </c>
      <c r="O3" s="165"/>
      <c r="P3" s="165"/>
    </row>
    <row r="4" spans="1:16" ht="14.25">
      <c r="A4" s="157">
        <v>1100</v>
      </c>
      <c r="B4" s="20" t="s">
        <v>5</v>
      </c>
      <c r="C4" s="163">
        <f>(E4+G4+I4+K4+M4+O4)</f>
        <v>291777</v>
      </c>
      <c r="D4" s="163">
        <f>(F4+H4+J4+L4+N4+P4)</f>
        <v>278933</v>
      </c>
      <c r="E4" s="20">
        <v>151751</v>
      </c>
      <c r="F4" s="20">
        <v>150567</v>
      </c>
      <c r="G4" s="20">
        <v>140026</v>
      </c>
      <c r="H4" s="20">
        <v>128366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166"/>
      <c r="P4" s="166"/>
    </row>
    <row r="5" spans="1:16" ht="15" customHeight="1">
      <c r="A5" s="157">
        <v>1200</v>
      </c>
      <c r="B5" s="159" t="s">
        <v>49</v>
      </c>
      <c r="C5" s="163">
        <f aca="true" t="shared" si="0" ref="C5:C15">(E5+G5+I5+K5+M5+O5)</f>
        <v>91290</v>
      </c>
      <c r="D5" s="163">
        <f aca="true" t="shared" si="1" ref="D5:D15">(F5+H5+J5+L5+N5+P5)</f>
        <v>88695</v>
      </c>
      <c r="E5" s="20">
        <v>51759</v>
      </c>
      <c r="F5" s="20">
        <v>47840</v>
      </c>
      <c r="G5" s="20">
        <v>39531</v>
      </c>
      <c r="H5" s="20">
        <v>40855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166"/>
      <c r="P5" s="166"/>
    </row>
    <row r="6" spans="1:16" ht="15" customHeight="1">
      <c r="A6" s="157">
        <v>2100</v>
      </c>
      <c r="B6" s="20" t="s">
        <v>46</v>
      </c>
      <c r="C6" s="163">
        <f t="shared" si="0"/>
        <v>371</v>
      </c>
      <c r="D6" s="163">
        <f t="shared" si="1"/>
        <v>0</v>
      </c>
      <c r="E6" s="20">
        <v>371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166"/>
      <c r="P6" s="166"/>
    </row>
    <row r="7" spans="1:16" ht="14.25">
      <c r="A7" s="157">
        <v>2200</v>
      </c>
      <c r="B7" s="20" t="s">
        <v>7</v>
      </c>
      <c r="C7" s="163">
        <f t="shared" si="0"/>
        <v>1137483</v>
      </c>
      <c r="D7" s="163">
        <f t="shared" si="1"/>
        <v>1258590</v>
      </c>
      <c r="E7" s="20">
        <v>421671</v>
      </c>
      <c r="F7" s="20">
        <v>459890</v>
      </c>
      <c r="G7" s="20">
        <v>429218</v>
      </c>
      <c r="H7" s="20">
        <v>495600</v>
      </c>
      <c r="I7" s="20">
        <v>225473</v>
      </c>
      <c r="J7" s="20">
        <v>237000</v>
      </c>
      <c r="K7" s="20">
        <v>0</v>
      </c>
      <c r="L7" s="20">
        <v>0</v>
      </c>
      <c r="M7" s="20">
        <v>61121</v>
      </c>
      <c r="N7" s="20">
        <v>66100</v>
      </c>
      <c r="O7" s="166"/>
      <c r="P7" s="166"/>
    </row>
    <row r="8" spans="1:16" ht="15" customHeight="1">
      <c r="A8" s="157">
        <v>2300</v>
      </c>
      <c r="B8" s="159" t="s">
        <v>408</v>
      </c>
      <c r="C8" s="163">
        <f t="shared" si="0"/>
        <v>39184</v>
      </c>
      <c r="D8" s="163">
        <f t="shared" si="1"/>
        <v>53200</v>
      </c>
      <c r="E8" s="20">
        <v>32377</v>
      </c>
      <c r="F8" s="20">
        <v>33700</v>
      </c>
      <c r="G8" s="20">
        <v>5541</v>
      </c>
      <c r="H8" s="20">
        <v>16000</v>
      </c>
      <c r="I8" s="20">
        <v>0</v>
      </c>
      <c r="J8" s="20">
        <v>1500</v>
      </c>
      <c r="K8" s="20">
        <v>0</v>
      </c>
      <c r="L8" s="20">
        <v>0</v>
      </c>
      <c r="M8" s="20">
        <v>1266</v>
      </c>
      <c r="N8" s="20">
        <v>2000</v>
      </c>
      <c r="O8" s="166"/>
      <c r="P8" s="166"/>
    </row>
    <row r="9" spans="1:16" ht="14.25">
      <c r="A9" s="157">
        <v>2500</v>
      </c>
      <c r="B9" s="20" t="s">
        <v>9</v>
      </c>
      <c r="C9" s="163">
        <f t="shared" si="0"/>
        <v>18719</v>
      </c>
      <c r="D9" s="163">
        <f t="shared" si="1"/>
        <v>133084</v>
      </c>
      <c r="E9" s="20">
        <v>2053</v>
      </c>
      <c r="F9" s="20">
        <v>119000</v>
      </c>
      <c r="G9" s="20">
        <v>2940</v>
      </c>
      <c r="H9" s="20">
        <v>200</v>
      </c>
      <c r="I9" s="20">
        <v>5953</v>
      </c>
      <c r="J9" s="20">
        <v>13884</v>
      </c>
      <c r="K9" s="20">
        <v>7773</v>
      </c>
      <c r="L9" s="20">
        <v>0</v>
      </c>
      <c r="M9" s="20">
        <v>0</v>
      </c>
      <c r="N9" s="20">
        <v>0</v>
      </c>
      <c r="O9" s="166"/>
      <c r="P9" s="166"/>
    </row>
    <row r="10" spans="1:16" ht="14.25">
      <c r="A10" s="157">
        <v>3200</v>
      </c>
      <c r="B10" s="20" t="s">
        <v>78</v>
      </c>
      <c r="C10" s="163">
        <f t="shared" si="0"/>
        <v>3500</v>
      </c>
      <c r="D10" s="163">
        <f t="shared" si="1"/>
        <v>62000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3500</v>
      </c>
      <c r="L10" s="20">
        <v>62000</v>
      </c>
      <c r="M10" s="20">
        <v>0</v>
      </c>
      <c r="N10" s="20">
        <v>0</v>
      </c>
      <c r="O10" s="166"/>
      <c r="P10" s="166"/>
    </row>
    <row r="11" spans="1:16" ht="14.25">
      <c r="A11" s="157">
        <v>5100</v>
      </c>
      <c r="B11" s="20" t="s">
        <v>10</v>
      </c>
      <c r="C11" s="163">
        <f t="shared" si="0"/>
        <v>0</v>
      </c>
      <c r="D11" s="163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166"/>
      <c r="P11" s="166"/>
    </row>
    <row r="12" spans="1:16" ht="14.25">
      <c r="A12" s="157">
        <v>5200</v>
      </c>
      <c r="B12" s="20" t="s">
        <v>11</v>
      </c>
      <c r="C12" s="163">
        <f t="shared" si="0"/>
        <v>147230</v>
      </c>
      <c r="D12" s="163">
        <f t="shared" si="1"/>
        <v>830070</v>
      </c>
      <c r="E12" s="20">
        <v>18861</v>
      </c>
      <c r="F12" s="20">
        <v>639030</v>
      </c>
      <c r="G12" s="20">
        <v>18310</v>
      </c>
      <c r="H12" s="20">
        <v>117882</v>
      </c>
      <c r="I12" s="20">
        <v>67367</v>
      </c>
      <c r="J12" s="20">
        <v>73158</v>
      </c>
      <c r="K12" s="20">
        <v>42692</v>
      </c>
      <c r="L12" s="20">
        <v>0</v>
      </c>
      <c r="M12" s="20">
        <v>0</v>
      </c>
      <c r="N12" s="20">
        <v>0</v>
      </c>
      <c r="O12" s="166"/>
      <c r="P12" s="166"/>
    </row>
    <row r="13" spans="1:16" ht="14.25">
      <c r="A13" s="157"/>
      <c r="B13" s="20" t="s">
        <v>82</v>
      </c>
      <c r="C13" s="163">
        <f t="shared" si="0"/>
        <v>77708</v>
      </c>
      <c r="D13" s="163">
        <f t="shared" si="1"/>
        <v>1275670</v>
      </c>
      <c r="E13" s="20">
        <v>77708</v>
      </c>
      <c r="F13" s="20">
        <v>1275670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166"/>
      <c r="P13" s="166"/>
    </row>
    <row r="14" spans="1:16" ht="14.25">
      <c r="A14" s="157"/>
      <c r="B14" s="20" t="s">
        <v>90</v>
      </c>
      <c r="C14" s="163">
        <f t="shared" si="0"/>
        <v>25000</v>
      </c>
      <c r="D14" s="163">
        <f t="shared" si="1"/>
        <v>420454</v>
      </c>
      <c r="E14" s="20">
        <v>25000</v>
      </c>
      <c r="F14" s="20">
        <v>420454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166"/>
      <c r="P14" s="166"/>
    </row>
    <row r="15" spans="1:16" ht="14.25">
      <c r="A15" s="157"/>
      <c r="B15" s="20" t="s">
        <v>15</v>
      </c>
      <c r="C15" s="163">
        <f t="shared" si="0"/>
        <v>952293</v>
      </c>
      <c r="D15" s="163">
        <f t="shared" si="1"/>
        <v>1430745</v>
      </c>
      <c r="E15" s="20">
        <v>952293</v>
      </c>
      <c r="F15" s="20">
        <v>1430745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166"/>
      <c r="P15" s="166"/>
    </row>
    <row r="16" spans="1:16" ht="14.25">
      <c r="A16" s="40"/>
      <c r="B16" s="160" t="s">
        <v>4</v>
      </c>
      <c r="C16" s="161">
        <f>SUM(C4:C15)</f>
        <v>2784555</v>
      </c>
      <c r="D16" s="161">
        <f>SUM(D4:D15)</f>
        <v>5831441</v>
      </c>
      <c r="E16" s="161">
        <f aca="true" t="shared" si="2" ref="E16:N16">SUM(E4:E15)</f>
        <v>1733844</v>
      </c>
      <c r="F16" s="161">
        <f t="shared" si="2"/>
        <v>4576896</v>
      </c>
      <c r="G16" s="161">
        <f t="shared" si="2"/>
        <v>635566</v>
      </c>
      <c r="H16" s="161">
        <f t="shared" si="2"/>
        <v>798903</v>
      </c>
      <c r="I16" s="161">
        <f t="shared" si="2"/>
        <v>298793</v>
      </c>
      <c r="J16" s="161">
        <f t="shared" si="2"/>
        <v>325542</v>
      </c>
      <c r="K16" s="161">
        <f t="shared" si="2"/>
        <v>53965</v>
      </c>
      <c r="L16" s="161">
        <f t="shared" si="2"/>
        <v>62000</v>
      </c>
      <c r="M16" s="161">
        <f t="shared" si="2"/>
        <v>62387</v>
      </c>
      <c r="N16" s="161">
        <f t="shared" si="2"/>
        <v>68100</v>
      </c>
      <c r="O16" s="167"/>
      <c r="P16" s="167"/>
    </row>
    <row r="17" spans="1:16" ht="14.25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</row>
  </sheetData>
  <sheetProtection/>
  <mergeCells count="9">
    <mergeCell ref="O2:P2"/>
    <mergeCell ref="I2:J2"/>
    <mergeCell ref="K1:M1"/>
    <mergeCell ref="N1:P1"/>
    <mergeCell ref="E2:F2"/>
    <mergeCell ref="C2:D2"/>
    <mergeCell ref="M2:N2"/>
    <mergeCell ref="K2:L2"/>
    <mergeCell ref="G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="60" zoomScalePageLayoutView="0" workbookViewId="0" topLeftCell="A1">
      <selection activeCell="E18" sqref="E18"/>
    </sheetView>
  </sheetViews>
  <sheetFormatPr defaultColWidth="9.140625" defaultRowHeight="15"/>
  <cols>
    <col min="1" max="1" width="7.28125" style="0" customWidth="1"/>
    <col min="2" max="2" width="27.00390625" style="0" customWidth="1"/>
    <col min="3" max="3" width="8.8515625" style="0" customWidth="1"/>
    <col min="4" max="4" width="9.00390625" style="0" customWidth="1"/>
    <col min="5" max="5" width="9.7109375" style="0" customWidth="1"/>
    <col min="6" max="6" width="9.57421875" style="0" customWidth="1"/>
  </cols>
  <sheetData>
    <row r="1" spans="1:8" ht="14.25">
      <c r="A1" s="162" t="s">
        <v>349</v>
      </c>
      <c r="B1" s="162"/>
      <c r="C1" s="162"/>
      <c r="D1" s="168"/>
      <c r="E1" s="169"/>
      <c r="F1" s="169"/>
      <c r="G1" s="153"/>
      <c r="H1" s="153"/>
    </row>
    <row r="2" spans="1:8" ht="27" customHeight="1">
      <c r="A2" s="154" t="s">
        <v>44</v>
      </c>
      <c r="B2" s="155" t="s">
        <v>0</v>
      </c>
      <c r="C2" s="201" t="s">
        <v>13</v>
      </c>
      <c r="D2" s="208"/>
      <c r="E2" s="207" t="s">
        <v>17</v>
      </c>
      <c r="F2" s="207"/>
      <c r="G2" s="207" t="s">
        <v>401</v>
      </c>
      <c r="H2" s="207"/>
    </row>
    <row r="3" spans="1:8" ht="14.25">
      <c r="A3" s="154"/>
      <c r="B3" s="155"/>
      <c r="C3" s="156" t="s">
        <v>355</v>
      </c>
      <c r="D3" s="156" t="s">
        <v>374</v>
      </c>
      <c r="E3" s="154" t="s">
        <v>355</v>
      </c>
      <c r="F3" s="154" t="s">
        <v>374</v>
      </c>
      <c r="G3" s="154" t="s">
        <v>355</v>
      </c>
      <c r="H3" s="154" t="s">
        <v>374</v>
      </c>
    </row>
    <row r="4" spans="1:8" ht="14.25">
      <c r="A4" s="157">
        <v>1100</v>
      </c>
      <c r="B4" s="20" t="s">
        <v>5</v>
      </c>
      <c r="C4" s="163">
        <f>(E4+G4)</f>
        <v>197896</v>
      </c>
      <c r="D4" s="163">
        <f>(F4+H4)</f>
        <v>284335</v>
      </c>
      <c r="E4" s="20">
        <v>197896</v>
      </c>
      <c r="F4" s="20">
        <v>216498</v>
      </c>
      <c r="G4" s="20">
        <v>0</v>
      </c>
      <c r="H4" s="20">
        <v>67837</v>
      </c>
    </row>
    <row r="5" spans="1:8" ht="15.75" customHeight="1">
      <c r="A5" s="157">
        <v>1200</v>
      </c>
      <c r="B5" s="159" t="s">
        <v>58</v>
      </c>
      <c r="C5" s="163">
        <f aca="true" t="shared" si="0" ref="C5:C12">(E5+G5)</f>
        <v>59183</v>
      </c>
      <c r="D5" s="163">
        <f aca="true" t="shared" si="1" ref="D5:D12">(F5+H5)</f>
        <v>82424</v>
      </c>
      <c r="E5" s="20">
        <v>59183</v>
      </c>
      <c r="F5" s="20">
        <v>66082</v>
      </c>
      <c r="G5" s="20">
        <v>0</v>
      </c>
      <c r="H5" s="20">
        <v>16342</v>
      </c>
    </row>
    <row r="6" spans="1:8" ht="15.75" customHeight="1">
      <c r="A6" s="157">
        <v>2100</v>
      </c>
      <c r="B6" s="159" t="s">
        <v>91</v>
      </c>
      <c r="C6" s="163">
        <f t="shared" si="0"/>
        <v>0</v>
      </c>
      <c r="D6" s="163">
        <f t="shared" si="1"/>
        <v>0</v>
      </c>
      <c r="E6" s="20">
        <v>0</v>
      </c>
      <c r="F6" s="20">
        <v>0</v>
      </c>
      <c r="G6" s="20">
        <v>0</v>
      </c>
      <c r="H6" s="20">
        <v>0</v>
      </c>
    </row>
    <row r="7" spans="1:8" ht="14.25">
      <c r="A7" s="157">
        <v>2200</v>
      </c>
      <c r="B7" s="20" t="s">
        <v>7</v>
      </c>
      <c r="C7" s="163">
        <f t="shared" si="0"/>
        <v>73207</v>
      </c>
      <c r="D7" s="163">
        <f t="shared" si="1"/>
        <v>75701</v>
      </c>
      <c r="E7" s="20">
        <v>73207</v>
      </c>
      <c r="F7" s="20">
        <v>75701</v>
      </c>
      <c r="G7" s="20">
        <v>0</v>
      </c>
      <c r="H7" s="20">
        <v>0</v>
      </c>
    </row>
    <row r="8" spans="1:8" ht="16.5" customHeight="1">
      <c r="A8" s="157">
        <v>2300</v>
      </c>
      <c r="B8" s="159" t="s">
        <v>408</v>
      </c>
      <c r="C8" s="163">
        <f t="shared" si="0"/>
        <v>34021</v>
      </c>
      <c r="D8" s="163">
        <f t="shared" si="1"/>
        <v>23286</v>
      </c>
      <c r="E8" s="20">
        <v>26185</v>
      </c>
      <c r="F8" s="20">
        <v>20800</v>
      </c>
      <c r="G8" s="20">
        <v>7836</v>
      </c>
      <c r="H8" s="20">
        <v>2486</v>
      </c>
    </row>
    <row r="9" spans="1:8" ht="14.25">
      <c r="A9" s="157">
        <v>2400</v>
      </c>
      <c r="B9" s="20" t="s">
        <v>8</v>
      </c>
      <c r="C9" s="163">
        <f t="shared" si="0"/>
        <v>0</v>
      </c>
      <c r="D9" s="163">
        <f t="shared" si="1"/>
        <v>0</v>
      </c>
      <c r="E9" s="20">
        <v>0</v>
      </c>
      <c r="F9" s="20">
        <v>0</v>
      </c>
      <c r="G9" s="20">
        <v>0</v>
      </c>
      <c r="H9" s="20">
        <v>0</v>
      </c>
    </row>
    <row r="10" spans="1:8" ht="14.25">
      <c r="A10" s="157">
        <v>2500</v>
      </c>
      <c r="B10" s="20" t="s">
        <v>59</v>
      </c>
      <c r="C10" s="163">
        <f t="shared" si="0"/>
        <v>2599</v>
      </c>
      <c r="D10" s="163">
        <f t="shared" si="1"/>
        <v>6820</v>
      </c>
      <c r="E10" s="20">
        <v>2599</v>
      </c>
      <c r="F10" s="20">
        <v>6820</v>
      </c>
      <c r="G10" s="20">
        <v>0</v>
      </c>
      <c r="H10" s="20">
        <v>0</v>
      </c>
    </row>
    <row r="11" spans="1:8" ht="14.25">
      <c r="A11" s="157">
        <v>5100</v>
      </c>
      <c r="B11" s="20" t="s">
        <v>10</v>
      </c>
      <c r="C11" s="163">
        <f t="shared" si="0"/>
        <v>687</v>
      </c>
      <c r="D11" s="163">
        <f t="shared" si="1"/>
        <v>0</v>
      </c>
      <c r="E11" s="20">
        <v>687</v>
      </c>
      <c r="F11" s="20">
        <v>0</v>
      </c>
      <c r="G11" s="20">
        <v>0</v>
      </c>
      <c r="H11" s="20">
        <v>0</v>
      </c>
    </row>
    <row r="12" spans="1:8" ht="14.25">
      <c r="A12" s="157">
        <v>5200</v>
      </c>
      <c r="B12" s="20" t="s">
        <v>11</v>
      </c>
      <c r="C12" s="163">
        <f t="shared" si="0"/>
        <v>33357</v>
      </c>
      <c r="D12" s="163">
        <f t="shared" si="1"/>
        <v>8899</v>
      </c>
      <c r="E12" s="20">
        <v>33357</v>
      </c>
      <c r="F12" s="20">
        <v>8899</v>
      </c>
      <c r="G12" s="20">
        <v>0</v>
      </c>
      <c r="H12" s="20">
        <v>0</v>
      </c>
    </row>
    <row r="13" spans="1:8" ht="14.25">
      <c r="A13" s="40"/>
      <c r="B13" s="160" t="s">
        <v>4</v>
      </c>
      <c r="C13" s="161">
        <f aca="true" t="shared" si="2" ref="C13:H13">SUM(C4:C12)</f>
        <v>400950</v>
      </c>
      <c r="D13" s="161">
        <f t="shared" si="2"/>
        <v>481465</v>
      </c>
      <c r="E13" s="161">
        <f t="shared" si="2"/>
        <v>393114</v>
      </c>
      <c r="F13" s="161">
        <f t="shared" si="2"/>
        <v>394800</v>
      </c>
      <c r="G13" s="161">
        <f t="shared" si="2"/>
        <v>7836</v>
      </c>
      <c r="H13" s="161">
        <f t="shared" si="2"/>
        <v>86665</v>
      </c>
    </row>
  </sheetData>
  <sheetProtection/>
  <mergeCells count="3">
    <mergeCell ref="C2:D2"/>
    <mergeCell ref="E2:F2"/>
    <mergeCell ref="G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16"/>
  <sheetViews>
    <sheetView view="pageBreakPreview" zoomScale="60" zoomScaleNormal="115" zoomScalePageLayoutView="0" workbookViewId="0" topLeftCell="A1">
      <selection activeCell="D23" sqref="D23"/>
    </sheetView>
  </sheetViews>
  <sheetFormatPr defaultColWidth="9.140625" defaultRowHeight="15"/>
  <cols>
    <col min="1" max="1" width="6.421875" style="0" customWidth="1"/>
    <col min="2" max="2" width="25.8515625" style="0" customWidth="1"/>
    <col min="3" max="12" width="9.00390625" style="0" customWidth="1"/>
    <col min="20" max="20" width="9.7109375" style="0" customWidth="1"/>
  </cols>
  <sheetData>
    <row r="1" spans="1:23" ht="15">
      <c r="A1" s="164" t="s">
        <v>409</v>
      </c>
      <c r="B1" s="162"/>
      <c r="C1" s="162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92"/>
      <c r="S1" s="200"/>
      <c r="T1" s="200"/>
      <c r="U1" s="205"/>
      <c r="V1" s="206"/>
      <c r="W1" s="206"/>
    </row>
    <row r="2" spans="1:23" ht="34.5" customHeight="1">
      <c r="A2" s="154" t="s">
        <v>44</v>
      </c>
      <c r="B2" s="155"/>
      <c r="C2" s="211" t="s">
        <v>13</v>
      </c>
      <c r="D2" s="211"/>
      <c r="E2" s="207" t="s">
        <v>19</v>
      </c>
      <c r="F2" s="207"/>
      <c r="G2" s="207" t="s">
        <v>20</v>
      </c>
      <c r="H2" s="207"/>
      <c r="I2" s="207" t="s">
        <v>105</v>
      </c>
      <c r="J2" s="207"/>
      <c r="K2" s="207" t="s">
        <v>75</v>
      </c>
      <c r="L2" s="207"/>
      <c r="M2" s="207" t="s">
        <v>93</v>
      </c>
      <c r="N2" s="207"/>
      <c r="O2" s="207" t="s">
        <v>94</v>
      </c>
      <c r="P2" s="207"/>
      <c r="Q2" s="207" t="s">
        <v>95</v>
      </c>
      <c r="R2" s="207"/>
      <c r="S2" s="207" t="s">
        <v>104</v>
      </c>
      <c r="T2" s="207"/>
      <c r="U2" s="207" t="s">
        <v>369</v>
      </c>
      <c r="V2" s="207"/>
      <c r="W2" s="153"/>
    </row>
    <row r="3" spans="1:113" s="2" customFormat="1" ht="17.25" customHeight="1">
      <c r="A3" s="154"/>
      <c r="B3" s="155"/>
      <c r="C3" s="156" t="s">
        <v>355</v>
      </c>
      <c r="D3" s="156" t="s">
        <v>374</v>
      </c>
      <c r="E3" s="154" t="s">
        <v>355</v>
      </c>
      <c r="F3" s="154" t="s">
        <v>374</v>
      </c>
      <c r="G3" s="154" t="s">
        <v>355</v>
      </c>
      <c r="H3" s="154" t="s">
        <v>374</v>
      </c>
      <c r="I3" s="154" t="s">
        <v>355</v>
      </c>
      <c r="J3" s="154" t="s">
        <v>374</v>
      </c>
      <c r="K3" s="154" t="s">
        <v>355</v>
      </c>
      <c r="L3" s="154" t="s">
        <v>374</v>
      </c>
      <c r="M3" s="154" t="s">
        <v>355</v>
      </c>
      <c r="N3" s="154" t="s">
        <v>374</v>
      </c>
      <c r="O3" s="154" t="s">
        <v>355</v>
      </c>
      <c r="P3" s="154" t="s">
        <v>374</v>
      </c>
      <c r="Q3" s="154" t="s">
        <v>355</v>
      </c>
      <c r="R3" s="154" t="s">
        <v>374</v>
      </c>
      <c r="S3" s="154" t="s">
        <v>355</v>
      </c>
      <c r="T3" s="154" t="s">
        <v>374</v>
      </c>
      <c r="U3" s="154" t="s">
        <v>355</v>
      </c>
      <c r="V3" s="154" t="s">
        <v>374</v>
      </c>
      <c r="W3" s="170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</row>
    <row r="4" spans="1:23" ht="14.25">
      <c r="A4" s="157">
        <v>1100</v>
      </c>
      <c r="B4" s="20" t="s">
        <v>5</v>
      </c>
      <c r="C4" s="163">
        <f>(E4+G4+I4+K4+M4+O4+Q4+S4+U4)</f>
        <v>1051058</v>
      </c>
      <c r="D4" s="163">
        <f>(F4+H4+J4+L4+N4+P4+R4+T4+V4)</f>
        <v>1104332</v>
      </c>
      <c r="E4" s="20">
        <v>235896</v>
      </c>
      <c r="F4" s="20">
        <v>238618</v>
      </c>
      <c r="G4" s="20">
        <v>1895</v>
      </c>
      <c r="H4" s="20">
        <v>4000</v>
      </c>
      <c r="I4" s="20">
        <v>0</v>
      </c>
      <c r="J4" s="20">
        <v>0</v>
      </c>
      <c r="K4" s="20">
        <v>0</v>
      </c>
      <c r="L4" s="20">
        <v>2000</v>
      </c>
      <c r="M4" s="20">
        <v>470749</v>
      </c>
      <c r="N4" s="20">
        <v>483250</v>
      </c>
      <c r="O4" s="20">
        <v>240821</v>
      </c>
      <c r="P4" s="20">
        <v>264413</v>
      </c>
      <c r="Q4" s="20">
        <v>51786</v>
      </c>
      <c r="R4" s="20">
        <v>57986</v>
      </c>
      <c r="S4" s="20">
        <v>49911</v>
      </c>
      <c r="T4" s="20">
        <v>54065</v>
      </c>
      <c r="U4" s="20">
        <v>0</v>
      </c>
      <c r="V4" s="20">
        <v>0</v>
      </c>
      <c r="W4" s="153"/>
    </row>
    <row r="5" spans="1:23" ht="14.25">
      <c r="A5" s="157">
        <v>1200</v>
      </c>
      <c r="B5" s="159" t="s">
        <v>58</v>
      </c>
      <c r="C5" s="163">
        <f aca="true" t="shared" si="0" ref="C5:C15">(E5+G5+I5+K5+M5+O5+Q5+S5+U5)</f>
        <v>309701</v>
      </c>
      <c r="D5" s="163">
        <f aca="true" t="shared" si="1" ref="D5:D15">(F5+H5+J5+L5+N5+P5+R5+T5+V5)</f>
        <v>355191</v>
      </c>
      <c r="E5" s="20">
        <v>64866</v>
      </c>
      <c r="F5" s="20">
        <v>70249</v>
      </c>
      <c r="G5" s="20">
        <v>0</v>
      </c>
      <c r="H5" s="20">
        <v>960</v>
      </c>
      <c r="I5" s="20">
        <v>0</v>
      </c>
      <c r="J5" s="20">
        <v>0</v>
      </c>
      <c r="K5" s="20">
        <v>0</v>
      </c>
      <c r="L5" s="20">
        <v>480</v>
      </c>
      <c r="M5" s="20">
        <v>136593</v>
      </c>
      <c r="N5" s="20">
        <v>157528</v>
      </c>
      <c r="O5" s="20">
        <v>76540</v>
      </c>
      <c r="P5" s="20">
        <v>88056</v>
      </c>
      <c r="Q5" s="20">
        <v>15892</v>
      </c>
      <c r="R5" s="20">
        <v>19907</v>
      </c>
      <c r="S5" s="20">
        <v>15810</v>
      </c>
      <c r="T5" s="20">
        <v>18011</v>
      </c>
      <c r="U5" s="20">
        <v>0</v>
      </c>
      <c r="V5" s="20">
        <v>0</v>
      </c>
      <c r="W5" s="153"/>
    </row>
    <row r="6" spans="1:23" ht="14.25">
      <c r="A6" s="157">
        <v>2100</v>
      </c>
      <c r="B6" s="20" t="s">
        <v>55</v>
      </c>
      <c r="C6" s="163">
        <f t="shared" si="0"/>
        <v>4066</v>
      </c>
      <c r="D6" s="163">
        <f t="shared" si="1"/>
        <v>7132</v>
      </c>
      <c r="E6" s="20">
        <v>2939</v>
      </c>
      <c r="F6" s="20">
        <v>3000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686</v>
      </c>
      <c r="N6" s="20">
        <v>1400</v>
      </c>
      <c r="O6" s="20">
        <v>0</v>
      </c>
      <c r="P6" s="20">
        <v>80</v>
      </c>
      <c r="Q6" s="20">
        <v>0</v>
      </c>
      <c r="R6" s="20">
        <v>1100</v>
      </c>
      <c r="S6" s="20">
        <v>441</v>
      </c>
      <c r="T6" s="20">
        <v>1552</v>
      </c>
      <c r="U6" s="20">
        <v>0</v>
      </c>
      <c r="V6" s="20">
        <v>0</v>
      </c>
      <c r="W6" s="153"/>
    </row>
    <row r="7" spans="1:23" ht="14.25">
      <c r="A7" s="157">
        <v>2200</v>
      </c>
      <c r="B7" s="20" t="s">
        <v>7</v>
      </c>
      <c r="C7" s="163">
        <f t="shared" si="0"/>
        <v>464989</v>
      </c>
      <c r="D7" s="163">
        <f t="shared" si="1"/>
        <v>491959</v>
      </c>
      <c r="E7" s="20">
        <v>140535</v>
      </c>
      <c r="F7" s="20">
        <v>107678</v>
      </c>
      <c r="G7" s="20">
        <v>20647</v>
      </c>
      <c r="H7" s="20">
        <v>42600</v>
      </c>
      <c r="I7" s="20">
        <v>37740</v>
      </c>
      <c r="J7" s="20">
        <v>37100</v>
      </c>
      <c r="K7" s="20">
        <v>5003</v>
      </c>
      <c r="L7" s="20">
        <v>26000</v>
      </c>
      <c r="M7" s="20">
        <v>161108</v>
      </c>
      <c r="N7" s="20">
        <v>172453</v>
      </c>
      <c r="O7" s="20">
        <v>59663</v>
      </c>
      <c r="P7" s="20">
        <v>54308</v>
      </c>
      <c r="Q7" s="20">
        <v>8529</v>
      </c>
      <c r="R7" s="20">
        <v>15800</v>
      </c>
      <c r="S7" s="20">
        <v>31764</v>
      </c>
      <c r="T7" s="20">
        <v>36020</v>
      </c>
      <c r="U7" s="20">
        <v>0</v>
      </c>
      <c r="V7" s="20">
        <v>0</v>
      </c>
      <c r="W7" s="153"/>
    </row>
    <row r="8" spans="1:23" ht="14.25">
      <c r="A8" s="157">
        <v>2300</v>
      </c>
      <c r="B8" s="159" t="s">
        <v>408</v>
      </c>
      <c r="C8" s="163">
        <f t="shared" si="0"/>
        <v>158277</v>
      </c>
      <c r="D8" s="163">
        <f t="shared" si="1"/>
        <v>152301</v>
      </c>
      <c r="E8" s="20">
        <v>52368</v>
      </c>
      <c r="F8" s="20">
        <v>55830</v>
      </c>
      <c r="G8" s="20">
        <v>3170</v>
      </c>
      <c r="H8" s="20">
        <v>9955</v>
      </c>
      <c r="I8" s="20">
        <v>0</v>
      </c>
      <c r="J8" s="20">
        <v>0</v>
      </c>
      <c r="K8" s="20">
        <v>2595</v>
      </c>
      <c r="L8" s="20">
        <v>10187</v>
      </c>
      <c r="M8" s="20">
        <v>55008</v>
      </c>
      <c r="N8" s="20">
        <v>32840</v>
      </c>
      <c r="O8" s="20">
        <v>18873</v>
      </c>
      <c r="P8" s="20">
        <v>15839</v>
      </c>
      <c r="Q8" s="20">
        <v>7086</v>
      </c>
      <c r="R8" s="20">
        <v>7750</v>
      </c>
      <c r="S8" s="20">
        <v>18656</v>
      </c>
      <c r="T8" s="20">
        <v>16000</v>
      </c>
      <c r="U8" s="20">
        <v>521</v>
      </c>
      <c r="V8" s="20">
        <v>3900</v>
      </c>
      <c r="W8" s="153"/>
    </row>
    <row r="9" spans="1:23" ht="14.25">
      <c r="A9" s="157">
        <v>2400</v>
      </c>
      <c r="B9" s="20" t="s">
        <v>8</v>
      </c>
      <c r="C9" s="163">
        <f t="shared" si="0"/>
        <v>5890</v>
      </c>
      <c r="D9" s="163">
        <f t="shared" si="1"/>
        <v>6310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f aca="true" t="shared" si="2" ref="L9:L14">SUM(K9:K9)</f>
        <v>0</v>
      </c>
      <c r="M9" s="20">
        <v>2998</v>
      </c>
      <c r="N9" s="20">
        <v>3400</v>
      </c>
      <c r="O9" s="20">
        <v>2092</v>
      </c>
      <c r="P9" s="20">
        <v>2110</v>
      </c>
      <c r="Q9" s="20">
        <v>800</v>
      </c>
      <c r="R9" s="20">
        <v>800</v>
      </c>
      <c r="S9" s="20">
        <v>0</v>
      </c>
      <c r="T9" s="20">
        <v>0</v>
      </c>
      <c r="U9" s="20">
        <v>0</v>
      </c>
      <c r="V9" s="20">
        <v>0</v>
      </c>
      <c r="W9" s="153"/>
    </row>
    <row r="10" spans="1:23" ht="14.25">
      <c r="A10" s="157">
        <v>2500</v>
      </c>
      <c r="B10" s="20" t="s">
        <v>56</v>
      </c>
      <c r="C10" s="163">
        <f t="shared" si="0"/>
        <v>966</v>
      </c>
      <c r="D10" s="163">
        <f t="shared" si="1"/>
        <v>3243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f t="shared" si="2"/>
        <v>0</v>
      </c>
      <c r="M10" s="20">
        <v>966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3243</v>
      </c>
      <c r="W10" s="153"/>
    </row>
    <row r="11" spans="1:23" ht="14.25">
      <c r="A11" s="157">
        <v>3200</v>
      </c>
      <c r="B11" s="20" t="s">
        <v>37</v>
      </c>
      <c r="C11" s="163">
        <f t="shared" si="0"/>
        <v>135385</v>
      </c>
      <c r="D11" s="163">
        <f t="shared" si="1"/>
        <v>130000</v>
      </c>
      <c r="E11" s="20">
        <v>118453</v>
      </c>
      <c r="F11" s="20">
        <v>120000</v>
      </c>
      <c r="G11" s="20">
        <v>16932</v>
      </c>
      <c r="H11" s="20">
        <v>10000</v>
      </c>
      <c r="I11" s="20">
        <v>0</v>
      </c>
      <c r="J11" s="20">
        <v>0</v>
      </c>
      <c r="K11" s="20">
        <v>0</v>
      </c>
      <c r="L11" s="20">
        <f t="shared" si="2"/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153"/>
    </row>
    <row r="12" spans="1:23" ht="14.25">
      <c r="A12" s="157">
        <v>5100</v>
      </c>
      <c r="B12" s="20" t="s">
        <v>10</v>
      </c>
      <c r="C12" s="163">
        <f t="shared" si="0"/>
        <v>1141</v>
      </c>
      <c r="D12" s="163">
        <f t="shared" si="1"/>
        <v>0</v>
      </c>
      <c r="E12" s="20">
        <v>626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f t="shared" si="2"/>
        <v>0</v>
      </c>
      <c r="M12" s="20">
        <v>515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153"/>
    </row>
    <row r="13" spans="1:23" ht="14.25">
      <c r="A13" s="157">
        <v>6400</v>
      </c>
      <c r="B13" s="20" t="s">
        <v>45</v>
      </c>
      <c r="C13" s="163">
        <f t="shared" si="0"/>
        <v>15421</v>
      </c>
      <c r="D13" s="163">
        <f t="shared" si="1"/>
        <v>25000</v>
      </c>
      <c r="E13" s="20">
        <v>14987</v>
      </c>
      <c r="F13" s="20">
        <v>20000</v>
      </c>
      <c r="G13" s="20">
        <v>434</v>
      </c>
      <c r="H13" s="20">
        <v>5000</v>
      </c>
      <c r="I13" s="20">
        <v>0</v>
      </c>
      <c r="J13" s="20">
        <v>0</v>
      </c>
      <c r="K13" s="20">
        <v>0</v>
      </c>
      <c r="L13" s="20">
        <f t="shared" si="2"/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153"/>
    </row>
    <row r="14" spans="1:23" ht="14.25">
      <c r="A14" s="157">
        <v>7230</v>
      </c>
      <c r="B14" s="20" t="s">
        <v>92</v>
      </c>
      <c r="C14" s="163">
        <f t="shared" si="0"/>
        <v>0</v>
      </c>
      <c r="D14" s="163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f t="shared" si="2"/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153"/>
    </row>
    <row r="15" spans="1:23" ht="14.25">
      <c r="A15" s="157">
        <v>5200</v>
      </c>
      <c r="B15" s="20" t="s">
        <v>11</v>
      </c>
      <c r="C15" s="163">
        <f t="shared" si="0"/>
        <v>109768</v>
      </c>
      <c r="D15" s="163">
        <f t="shared" si="1"/>
        <v>191386</v>
      </c>
      <c r="E15" s="20">
        <v>15964</v>
      </c>
      <c r="F15" s="20">
        <v>116000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71945</v>
      </c>
      <c r="N15" s="20">
        <v>35330</v>
      </c>
      <c r="O15" s="20">
        <v>11928</v>
      </c>
      <c r="P15" s="20">
        <v>14370</v>
      </c>
      <c r="Q15" s="20">
        <v>4061</v>
      </c>
      <c r="R15" s="20">
        <v>4750</v>
      </c>
      <c r="S15" s="20">
        <v>5870</v>
      </c>
      <c r="T15" s="20">
        <v>3100</v>
      </c>
      <c r="U15" s="20">
        <v>0</v>
      </c>
      <c r="V15" s="20">
        <v>17836</v>
      </c>
      <c r="W15" s="153"/>
    </row>
    <row r="16" spans="1:23" ht="14.25">
      <c r="A16" s="40"/>
      <c r="B16" s="160" t="s">
        <v>4</v>
      </c>
      <c r="C16" s="161">
        <f>SUM(C4:C15)</f>
        <v>2256662</v>
      </c>
      <c r="D16" s="161">
        <f>SUM(D4:D15)</f>
        <v>2466854</v>
      </c>
      <c r="E16" s="161">
        <f aca="true" t="shared" si="3" ref="E16:T16">SUM(E4:E15)</f>
        <v>646634</v>
      </c>
      <c r="F16" s="161">
        <f t="shared" si="3"/>
        <v>731375</v>
      </c>
      <c r="G16" s="161">
        <f t="shared" si="3"/>
        <v>43078</v>
      </c>
      <c r="H16" s="161">
        <f t="shared" si="3"/>
        <v>72515</v>
      </c>
      <c r="I16" s="161">
        <f t="shared" si="3"/>
        <v>37740</v>
      </c>
      <c r="J16" s="161">
        <f t="shared" si="3"/>
        <v>37100</v>
      </c>
      <c r="K16" s="161">
        <f t="shared" si="3"/>
        <v>7598</v>
      </c>
      <c r="L16" s="161">
        <f t="shared" si="3"/>
        <v>38667</v>
      </c>
      <c r="M16" s="161">
        <f>SUM(M4:M15)</f>
        <v>900568</v>
      </c>
      <c r="N16" s="161">
        <f t="shared" si="3"/>
        <v>886201</v>
      </c>
      <c r="O16" s="161">
        <f t="shared" si="3"/>
        <v>409917</v>
      </c>
      <c r="P16" s="161">
        <f t="shared" si="3"/>
        <v>439176</v>
      </c>
      <c r="Q16" s="161">
        <f t="shared" si="3"/>
        <v>88154</v>
      </c>
      <c r="R16" s="161">
        <f t="shared" si="3"/>
        <v>108093</v>
      </c>
      <c r="S16" s="161">
        <f>SUM(S4:S15)</f>
        <v>122452</v>
      </c>
      <c r="T16" s="161">
        <f t="shared" si="3"/>
        <v>128748</v>
      </c>
      <c r="U16" s="161">
        <f>SUM(U4:U15)</f>
        <v>521</v>
      </c>
      <c r="V16" s="161">
        <f>SUM(V4:V15)</f>
        <v>24979</v>
      </c>
      <c r="W16" s="153"/>
    </row>
  </sheetData>
  <sheetProtection/>
  <mergeCells count="12">
    <mergeCell ref="U1:W1"/>
    <mergeCell ref="R1:T1"/>
    <mergeCell ref="C2:D2"/>
    <mergeCell ref="O2:P2"/>
    <mergeCell ref="Q2:R2"/>
    <mergeCell ref="S2:T2"/>
    <mergeCell ref="M2:N2"/>
    <mergeCell ref="U2:V2"/>
    <mergeCell ref="K2:L2"/>
    <mergeCell ref="E2:F2"/>
    <mergeCell ref="G2:H2"/>
    <mergeCell ref="I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21"/>
  <sheetViews>
    <sheetView view="pageBreakPreview" zoomScale="60" zoomScalePageLayoutView="0" workbookViewId="0" topLeftCell="C1">
      <selection activeCell="C1" sqref="C1:D16384"/>
    </sheetView>
  </sheetViews>
  <sheetFormatPr defaultColWidth="9.140625" defaultRowHeight="15"/>
  <cols>
    <col min="1" max="1" width="7.8515625" style="0" customWidth="1"/>
    <col min="2" max="2" width="29.7109375" style="0" customWidth="1"/>
    <col min="3" max="4" width="11.28125" style="0" customWidth="1"/>
    <col min="5" max="5" width="7.8515625" style="0" customWidth="1"/>
    <col min="6" max="6" width="8.00390625" style="0" customWidth="1"/>
    <col min="7" max="7" width="7.8515625" style="0" customWidth="1"/>
    <col min="8" max="8" width="7.57421875" style="0" customWidth="1"/>
    <col min="9" max="9" width="7.8515625" style="0" customWidth="1"/>
    <col min="10" max="10" width="9.00390625" style="0" customWidth="1"/>
    <col min="11" max="11" width="7.421875" style="0" customWidth="1"/>
    <col min="12" max="12" width="8.7109375" style="0" customWidth="1"/>
    <col min="13" max="13" width="8.00390625" style="0" customWidth="1"/>
    <col min="14" max="14" width="8.8515625" style="0" customWidth="1"/>
    <col min="15" max="15" width="8.00390625" style="0" customWidth="1"/>
    <col min="16" max="16" width="8.8515625" style="0" customWidth="1"/>
    <col min="17" max="17" width="8.00390625" style="0" customWidth="1"/>
    <col min="18" max="18" width="8.421875" style="0" customWidth="1"/>
    <col min="19" max="19" width="8.00390625" style="0" customWidth="1"/>
    <col min="20" max="20" width="8.421875" style="0" customWidth="1"/>
    <col min="21" max="21" width="8.00390625" style="0" customWidth="1"/>
    <col min="22" max="22" width="8.140625" style="0" customWidth="1"/>
    <col min="23" max="23" width="8.00390625" style="0" customWidth="1"/>
    <col min="24" max="24" width="8.140625" style="0" customWidth="1"/>
    <col min="25" max="25" width="8.00390625" style="0" customWidth="1"/>
    <col min="26" max="26" width="8.28125" style="0" customWidth="1"/>
    <col min="27" max="27" width="8.00390625" style="0" customWidth="1"/>
    <col min="28" max="28" width="7.7109375" style="0" customWidth="1"/>
    <col min="29" max="29" width="7.8515625" style="0" customWidth="1"/>
    <col min="30" max="30" width="8.8515625" style="0" customWidth="1"/>
    <col min="31" max="31" width="8.28125" style="0" customWidth="1"/>
    <col min="32" max="32" width="8.8515625" style="0" customWidth="1"/>
    <col min="33" max="33" width="8.421875" style="0" customWidth="1"/>
    <col min="34" max="34" width="8.8515625" style="0" customWidth="1"/>
    <col min="35" max="35" width="6.8515625" style="0" customWidth="1"/>
    <col min="36" max="36" width="8.8515625" style="0" customWidth="1"/>
  </cols>
  <sheetData>
    <row r="1" spans="1:40" ht="15">
      <c r="A1" s="164" t="s">
        <v>350</v>
      </c>
      <c r="B1" s="16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212"/>
      <c r="AK1" s="185"/>
      <c r="AL1" s="185"/>
      <c r="AM1" s="174"/>
      <c r="AN1" s="174"/>
    </row>
    <row r="2" spans="1:40" ht="38.25" customHeight="1">
      <c r="A2" s="154" t="s">
        <v>44</v>
      </c>
      <c r="B2" s="155" t="s">
        <v>0</v>
      </c>
      <c r="C2" s="201" t="s">
        <v>13</v>
      </c>
      <c r="D2" s="208"/>
      <c r="E2" s="197" t="s">
        <v>21</v>
      </c>
      <c r="F2" s="210"/>
      <c r="G2" s="197" t="s">
        <v>22</v>
      </c>
      <c r="H2" s="210"/>
      <c r="I2" s="207" t="s">
        <v>23</v>
      </c>
      <c r="J2" s="207"/>
      <c r="K2" s="197" t="s">
        <v>24</v>
      </c>
      <c r="L2" s="210"/>
      <c r="M2" s="207" t="s">
        <v>25</v>
      </c>
      <c r="N2" s="207"/>
      <c r="O2" s="197" t="s">
        <v>26</v>
      </c>
      <c r="P2" s="210"/>
      <c r="Q2" s="197" t="s">
        <v>370</v>
      </c>
      <c r="R2" s="210"/>
      <c r="S2" s="197" t="s">
        <v>61</v>
      </c>
      <c r="T2" s="210"/>
      <c r="U2" s="197" t="s">
        <v>106</v>
      </c>
      <c r="V2" s="210"/>
      <c r="W2" s="197" t="s">
        <v>27</v>
      </c>
      <c r="X2" s="210"/>
      <c r="Y2" s="197" t="s">
        <v>28</v>
      </c>
      <c r="Z2" s="210"/>
      <c r="AA2" s="207" t="s">
        <v>29</v>
      </c>
      <c r="AB2" s="207"/>
      <c r="AC2" s="197" t="s">
        <v>65</v>
      </c>
      <c r="AD2" s="210"/>
      <c r="AE2" s="197" t="s">
        <v>66</v>
      </c>
      <c r="AF2" s="210"/>
      <c r="AG2" s="207" t="s">
        <v>76</v>
      </c>
      <c r="AH2" s="207"/>
      <c r="AI2" s="207" t="s">
        <v>107</v>
      </c>
      <c r="AJ2" s="207"/>
      <c r="AK2" s="207" t="s">
        <v>85</v>
      </c>
      <c r="AL2" s="207"/>
      <c r="AM2" s="207" t="s">
        <v>395</v>
      </c>
      <c r="AN2" s="207"/>
    </row>
    <row r="3" spans="1:40" ht="18" customHeight="1">
      <c r="A3" s="154"/>
      <c r="B3" s="155"/>
      <c r="C3" s="156" t="s">
        <v>355</v>
      </c>
      <c r="D3" s="156" t="s">
        <v>374</v>
      </c>
      <c r="E3" s="154" t="s">
        <v>355</v>
      </c>
      <c r="F3" s="154" t="s">
        <v>374</v>
      </c>
      <c r="G3" s="154" t="s">
        <v>355</v>
      </c>
      <c r="H3" s="154" t="s">
        <v>374</v>
      </c>
      <c r="I3" s="154" t="s">
        <v>355</v>
      </c>
      <c r="J3" s="154" t="s">
        <v>374</v>
      </c>
      <c r="K3" s="154" t="s">
        <v>355</v>
      </c>
      <c r="L3" s="154" t="s">
        <v>374</v>
      </c>
      <c r="M3" s="154" t="s">
        <v>355</v>
      </c>
      <c r="N3" s="154" t="s">
        <v>374</v>
      </c>
      <c r="O3" s="154" t="s">
        <v>355</v>
      </c>
      <c r="P3" s="154" t="s">
        <v>374</v>
      </c>
      <c r="Q3" s="154" t="s">
        <v>355</v>
      </c>
      <c r="R3" s="154" t="s">
        <v>374</v>
      </c>
      <c r="S3" s="154" t="s">
        <v>355</v>
      </c>
      <c r="T3" s="154" t="s">
        <v>374</v>
      </c>
      <c r="U3" s="154" t="s">
        <v>355</v>
      </c>
      <c r="V3" s="154" t="s">
        <v>374</v>
      </c>
      <c r="W3" s="154" t="s">
        <v>355</v>
      </c>
      <c r="X3" s="154" t="s">
        <v>374</v>
      </c>
      <c r="Y3" s="154" t="s">
        <v>355</v>
      </c>
      <c r="Z3" s="154" t="s">
        <v>374</v>
      </c>
      <c r="AA3" s="154" t="s">
        <v>355</v>
      </c>
      <c r="AB3" s="154" t="s">
        <v>374</v>
      </c>
      <c r="AC3" s="154" t="s">
        <v>355</v>
      </c>
      <c r="AD3" s="154" t="s">
        <v>374</v>
      </c>
      <c r="AE3" s="154" t="s">
        <v>355</v>
      </c>
      <c r="AF3" s="154" t="s">
        <v>374</v>
      </c>
      <c r="AG3" s="154" t="s">
        <v>355</v>
      </c>
      <c r="AH3" s="154" t="s">
        <v>374</v>
      </c>
      <c r="AI3" s="154" t="s">
        <v>355</v>
      </c>
      <c r="AJ3" s="154" t="s">
        <v>374</v>
      </c>
      <c r="AK3" s="154" t="s">
        <v>355</v>
      </c>
      <c r="AL3" s="154" t="s">
        <v>374</v>
      </c>
      <c r="AM3" s="154" t="s">
        <v>355</v>
      </c>
      <c r="AN3" s="154" t="s">
        <v>374</v>
      </c>
    </row>
    <row r="4" spans="1:40" ht="14.25">
      <c r="A4" s="157">
        <v>1100</v>
      </c>
      <c r="B4" s="20" t="s">
        <v>5</v>
      </c>
      <c r="C4" s="163">
        <f>(E4+G4+I4+K4+M4+O4+Q4+S4+U4+W4+Y4+AA4+AC4+AE4+AG4+AI4+AK4+AM4)</f>
        <v>6172301</v>
      </c>
      <c r="D4" s="163">
        <f>(F4+H4+J4+L4+N4+P4+R4+T4+V4+X4+Z4+AB4+AD4+AF4+AH4+AJ4+AL4+AN4)</f>
        <v>6891146</v>
      </c>
      <c r="E4" s="20">
        <v>1530459</v>
      </c>
      <c r="F4" s="20">
        <v>1779245</v>
      </c>
      <c r="G4" s="20">
        <v>290137</v>
      </c>
      <c r="H4" s="20">
        <v>317508</v>
      </c>
      <c r="I4" s="20">
        <v>579230</v>
      </c>
      <c r="J4" s="20">
        <v>616116</v>
      </c>
      <c r="K4" s="20">
        <v>546512</v>
      </c>
      <c r="L4" s="20">
        <v>595664</v>
      </c>
      <c r="M4" s="20">
        <v>185409</v>
      </c>
      <c r="N4" s="20">
        <v>178194</v>
      </c>
      <c r="O4" s="20">
        <v>409565</v>
      </c>
      <c r="P4" s="20">
        <v>435800</v>
      </c>
      <c r="Q4" s="20">
        <v>200</v>
      </c>
      <c r="R4" s="20">
        <v>14579</v>
      </c>
      <c r="S4" s="20">
        <v>0</v>
      </c>
      <c r="T4" s="20">
        <v>0</v>
      </c>
      <c r="U4" s="20">
        <v>3424</v>
      </c>
      <c r="V4" s="20">
        <v>4000</v>
      </c>
      <c r="W4" s="20">
        <v>856192</v>
      </c>
      <c r="X4" s="20">
        <v>929875</v>
      </c>
      <c r="Y4" s="20">
        <v>501640</v>
      </c>
      <c r="Z4" s="20">
        <v>660165</v>
      </c>
      <c r="AA4" s="20">
        <v>545227</v>
      </c>
      <c r="AB4" s="20">
        <v>561500</v>
      </c>
      <c r="AC4" s="20">
        <v>462808</v>
      </c>
      <c r="AD4" s="20">
        <v>506096</v>
      </c>
      <c r="AE4" s="20">
        <v>0</v>
      </c>
      <c r="AF4" s="20">
        <v>0</v>
      </c>
      <c r="AG4" s="20">
        <v>211309</v>
      </c>
      <c r="AH4" s="20">
        <v>233200</v>
      </c>
      <c r="AI4" s="20">
        <v>0</v>
      </c>
      <c r="AJ4" s="20">
        <v>0</v>
      </c>
      <c r="AK4" s="20">
        <v>50189</v>
      </c>
      <c r="AL4" s="20">
        <v>59204</v>
      </c>
      <c r="AM4" s="20">
        <v>0</v>
      </c>
      <c r="AN4" s="20">
        <v>0</v>
      </c>
    </row>
    <row r="5" spans="1:40" ht="15" customHeight="1">
      <c r="A5" s="157">
        <v>1200</v>
      </c>
      <c r="B5" s="159" t="s">
        <v>51</v>
      </c>
      <c r="C5" s="163">
        <f aca="true" t="shared" si="0" ref="C5:C20">(E5+G5+I5+K5+M5+O5+Q5+S5+U5+W5+Y5+AA5+AC5+AE5+AG5+AI5+AK5+AM5)</f>
        <v>1899018</v>
      </c>
      <c r="D5" s="163">
        <f aca="true" t="shared" si="1" ref="D5:D20">(F5+H5+J5+L5+N5+P5+R5+T5+V5+X5+Z5+AB5+AD5+AF5+AH5+AJ5+AL5+AN5)</f>
        <v>2165655</v>
      </c>
      <c r="E5" s="20">
        <v>476292</v>
      </c>
      <c r="F5" s="20">
        <v>583119</v>
      </c>
      <c r="G5" s="20">
        <v>89273</v>
      </c>
      <c r="H5" s="20">
        <v>97775</v>
      </c>
      <c r="I5" s="20">
        <v>177607</v>
      </c>
      <c r="J5" s="20">
        <v>184182</v>
      </c>
      <c r="K5" s="20">
        <v>171932</v>
      </c>
      <c r="L5" s="20">
        <v>172012</v>
      </c>
      <c r="M5" s="20">
        <v>54377</v>
      </c>
      <c r="N5" s="20">
        <v>57256</v>
      </c>
      <c r="O5" s="20">
        <v>122622</v>
      </c>
      <c r="P5" s="20">
        <v>135963</v>
      </c>
      <c r="Q5" s="20">
        <v>0</v>
      </c>
      <c r="R5" s="20">
        <v>3439</v>
      </c>
      <c r="S5" s="20">
        <v>0</v>
      </c>
      <c r="T5" s="20">
        <v>0</v>
      </c>
      <c r="U5" s="20">
        <v>650</v>
      </c>
      <c r="V5" s="20">
        <v>970</v>
      </c>
      <c r="W5" s="20">
        <v>257543</v>
      </c>
      <c r="X5" s="20">
        <v>291499</v>
      </c>
      <c r="Y5" s="20">
        <v>152597</v>
      </c>
      <c r="Z5" s="20">
        <v>209375</v>
      </c>
      <c r="AA5" s="20">
        <v>170156</v>
      </c>
      <c r="AB5" s="20">
        <v>177327</v>
      </c>
      <c r="AC5" s="20">
        <v>147025</v>
      </c>
      <c r="AD5" s="20">
        <v>165332</v>
      </c>
      <c r="AE5" s="20">
        <v>0</v>
      </c>
      <c r="AF5" s="20">
        <v>0</v>
      </c>
      <c r="AG5" s="20">
        <v>61800</v>
      </c>
      <c r="AH5" s="20">
        <v>66028</v>
      </c>
      <c r="AI5" s="20">
        <v>0</v>
      </c>
      <c r="AJ5" s="20">
        <v>0</v>
      </c>
      <c r="AK5" s="20">
        <v>17144</v>
      </c>
      <c r="AL5" s="20">
        <v>21378</v>
      </c>
      <c r="AM5" s="20">
        <v>0</v>
      </c>
      <c r="AN5" s="20">
        <v>0</v>
      </c>
    </row>
    <row r="6" spans="1:40" ht="14.25">
      <c r="A6" s="157">
        <v>2100</v>
      </c>
      <c r="B6" s="20" t="s">
        <v>6</v>
      </c>
      <c r="C6" s="163">
        <f t="shared" si="0"/>
        <v>24253</v>
      </c>
      <c r="D6" s="163">
        <f t="shared" si="1"/>
        <v>34971</v>
      </c>
      <c r="E6" s="20">
        <v>3338</v>
      </c>
      <c r="F6" s="20">
        <v>5195</v>
      </c>
      <c r="G6" s="20">
        <v>276</v>
      </c>
      <c r="H6" s="20">
        <v>276</v>
      </c>
      <c r="I6" s="20">
        <v>0</v>
      </c>
      <c r="J6" s="20">
        <v>300</v>
      </c>
      <c r="K6" s="20">
        <v>0</v>
      </c>
      <c r="L6" s="20">
        <v>0</v>
      </c>
      <c r="M6" s="20">
        <v>537</v>
      </c>
      <c r="N6" s="20">
        <v>1100</v>
      </c>
      <c r="O6" s="20">
        <v>4762</v>
      </c>
      <c r="P6" s="20">
        <v>5450</v>
      </c>
      <c r="Q6" s="20">
        <v>1185</v>
      </c>
      <c r="R6" s="20">
        <v>6464</v>
      </c>
      <c r="S6" s="20"/>
      <c r="T6" s="20"/>
      <c r="U6" s="20">
        <v>0</v>
      </c>
      <c r="V6" s="20">
        <v>0</v>
      </c>
      <c r="W6" s="20">
        <v>392</v>
      </c>
      <c r="X6" s="20">
        <v>860</v>
      </c>
      <c r="Y6" s="20">
        <v>0</v>
      </c>
      <c r="Z6" s="20">
        <v>1530</v>
      </c>
      <c r="AA6" s="20">
        <v>3294</v>
      </c>
      <c r="AB6" s="20">
        <v>4146</v>
      </c>
      <c r="AC6" s="20">
        <v>0</v>
      </c>
      <c r="AD6" s="20">
        <v>300</v>
      </c>
      <c r="AE6" s="20">
        <v>0</v>
      </c>
      <c r="AF6" s="20">
        <v>0</v>
      </c>
      <c r="AG6" s="20">
        <v>6189</v>
      </c>
      <c r="AH6" s="20">
        <v>7530</v>
      </c>
      <c r="AI6" s="20">
        <v>0</v>
      </c>
      <c r="AJ6" s="20">
        <v>0</v>
      </c>
      <c r="AK6" s="20">
        <v>4280</v>
      </c>
      <c r="AL6" s="20">
        <v>1820</v>
      </c>
      <c r="AM6" s="20">
        <v>0</v>
      </c>
      <c r="AN6" s="20">
        <v>0</v>
      </c>
    </row>
    <row r="7" spans="1:40" ht="14.25">
      <c r="A7" s="157">
        <v>2200</v>
      </c>
      <c r="B7" s="20" t="s">
        <v>7</v>
      </c>
      <c r="C7" s="163">
        <f t="shared" si="0"/>
        <v>1633985</v>
      </c>
      <c r="D7" s="163">
        <f t="shared" si="1"/>
        <v>1940230</v>
      </c>
      <c r="E7" s="20">
        <v>314301</v>
      </c>
      <c r="F7" s="20">
        <v>396740</v>
      </c>
      <c r="G7" s="20">
        <v>79791</v>
      </c>
      <c r="H7" s="20">
        <v>85503</v>
      </c>
      <c r="I7" s="20">
        <v>80544</v>
      </c>
      <c r="J7" s="20">
        <v>116473</v>
      </c>
      <c r="K7" s="20">
        <v>62767</v>
      </c>
      <c r="L7" s="20">
        <v>59790</v>
      </c>
      <c r="M7" s="20">
        <v>36714</v>
      </c>
      <c r="N7" s="20">
        <v>33223</v>
      </c>
      <c r="O7" s="20">
        <v>67001</v>
      </c>
      <c r="P7" s="20">
        <v>79380</v>
      </c>
      <c r="Q7" s="20">
        <v>5659</v>
      </c>
      <c r="R7" s="20">
        <v>15518</v>
      </c>
      <c r="S7" s="20">
        <v>106944</v>
      </c>
      <c r="T7" s="20">
        <v>12088</v>
      </c>
      <c r="U7" s="20">
        <v>6439</v>
      </c>
      <c r="V7" s="20">
        <v>9500</v>
      </c>
      <c r="W7" s="20">
        <v>217609</v>
      </c>
      <c r="X7" s="20">
        <v>228578</v>
      </c>
      <c r="Y7" s="20">
        <v>59660</v>
      </c>
      <c r="Z7" s="20">
        <v>106774</v>
      </c>
      <c r="AA7" s="20">
        <v>142098</v>
      </c>
      <c r="AB7" s="20">
        <v>224290</v>
      </c>
      <c r="AC7" s="20">
        <v>226702</v>
      </c>
      <c r="AD7" s="20">
        <v>251890</v>
      </c>
      <c r="AE7" s="20">
        <v>153508</v>
      </c>
      <c r="AF7" s="20">
        <v>164550</v>
      </c>
      <c r="AG7" s="20">
        <v>36907</v>
      </c>
      <c r="AH7" s="20">
        <v>35639</v>
      </c>
      <c r="AI7" s="20">
        <v>0</v>
      </c>
      <c r="AJ7" s="20">
        <v>0</v>
      </c>
      <c r="AK7" s="20">
        <v>37341</v>
      </c>
      <c r="AL7" s="20">
        <v>90562</v>
      </c>
      <c r="AM7" s="20">
        <v>0</v>
      </c>
      <c r="AN7" s="20">
        <v>29732</v>
      </c>
    </row>
    <row r="8" spans="1:40" ht="15" customHeight="1">
      <c r="A8" s="157">
        <v>2300</v>
      </c>
      <c r="B8" s="159" t="s">
        <v>408</v>
      </c>
      <c r="C8" s="163">
        <f t="shared" si="0"/>
        <v>442587</v>
      </c>
      <c r="D8" s="163">
        <f t="shared" si="1"/>
        <v>438478</v>
      </c>
      <c r="E8" s="20">
        <v>88671</v>
      </c>
      <c r="F8" s="20">
        <v>94482</v>
      </c>
      <c r="G8" s="20">
        <v>10966</v>
      </c>
      <c r="H8" s="20">
        <v>14856</v>
      </c>
      <c r="I8" s="20">
        <v>24916</v>
      </c>
      <c r="J8" s="20">
        <v>29263</v>
      </c>
      <c r="K8" s="20">
        <v>20590</v>
      </c>
      <c r="L8" s="20">
        <v>21670</v>
      </c>
      <c r="M8" s="20">
        <v>25698</v>
      </c>
      <c r="N8" s="20">
        <v>21812</v>
      </c>
      <c r="O8" s="20">
        <v>18495</v>
      </c>
      <c r="P8" s="20">
        <v>15525</v>
      </c>
      <c r="Q8" s="20">
        <v>170</v>
      </c>
      <c r="R8" s="20">
        <v>0</v>
      </c>
      <c r="S8" s="20">
        <v>7615</v>
      </c>
      <c r="T8" s="20">
        <v>7200</v>
      </c>
      <c r="U8" s="20">
        <v>2241</v>
      </c>
      <c r="V8" s="20">
        <v>4535</v>
      </c>
      <c r="W8" s="20">
        <v>58531</v>
      </c>
      <c r="X8" s="20">
        <v>55595</v>
      </c>
      <c r="Y8" s="20">
        <v>46077</v>
      </c>
      <c r="Z8" s="20">
        <v>38700</v>
      </c>
      <c r="AA8" s="20">
        <v>48918</v>
      </c>
      <c r="AB8" s="20">
        <v>40760</v>
      </c>
      <c r="AC8" s="20">
        <v>4517</v>
      </c>
      <c r="AD8" s="20">
        <v>3600</v>
      </c>
      <c r="AE8" s="20">
        <v>52631</v>
      </c>
      <c r="AF8" s="20">
        <v>56100</v>
      </c>
      <c r="AG8" s="20">
        <v>24794</v>
      </c>
      <c r="AH8" s="20">
        <v>28960</v>
      </c>
      <c r="AI8" s="20">
        <v>0</v>
      </c>
      <c r="AJ8" s="20">
        <v>0</v>
      </c>
      <c r="AK8" s="20">
        <v>7757</v>
      </c>
      <c r="AL8" s="20">
        <v>5420</v>
      </c>
      <c r="AM8" s="20">
        <v>0</v>
      </c>
      <c r="AN8" s="20">
        <v>0</v>
      </c>
    </row>
    <row r="9" spans="1:40" ht="14.25">
      <c r="A9" s="157">
        <v>2400</v>
      </c>
      <c r="B9" s="20" t="s">
        <v>8</v>
      </c>
      <c r="C9" s="163">
        <f t="shared" si="0"/>
        <v>2366</v>
      </c>
      <c r="D9" s="163">
        <f t="shared" si="1"/>
        <v>3327</v>
      </c>
      <c r="E9" s="20">
        <v>1871</v>
      </c>
      <c r="F9" s="20">
        <v>2000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500</v>
      </c>
      <c r="W9" s="20">
        <v>271</v>
      </c>
      <c r="X9" s="20">
        <v>427</v>
      </c>
      <c r="Y9" s="20">
        <v>0</v>
      </c>
      <c r="Z9" s="20">
        <v>0</v>
      </c>
      <c r="AA9" s="20">
        <v>224</v>
      </c>
      <c r="AB9" s="20">
        <v>400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</row>
    <row r="10" spans="1:40" ht="14.25">
      <c r="A10" s="157">
        <v>2500</v>
      </c>
      <c r="B10" s="20" t="s">
        <v>56</v>
      </c>
      <c r="C10" s="163">
        <f t="shared" si="0"/>
        <v>798069</v>
      </c>
      <c r="D10" s="163">
        <f t="shared" si="1"/>
        <v>672188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783005</v>
      </c>
      <c r="T10" s="20">
        <v>654012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15064</v>
      </c>
      <c r="AB10" s="20">
        <v>18176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</row>
    <row r="11" spans="1:40" ht="14.25">
      <c r="A11" s="157">
        <v>3200</v>
      </c>
      <c r="B11" s="20" t="s">
        <v>78</v>
      </c>
      <c r="C11" s="163">
        <f t="shared" si="0"/>
        <v>64134</v>
      </c>
      <c r="D11" s="163">
        <f t="shared" si="1"/>
        <v>44685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22987</v>
      </c>
      <c r="R11" s="20">
        <v>0</v>
      </c>
      <c r="S11" s="20">
        <v>0</v>
      </c>
      <c r="T11" s="20">
        <v>0</v>
      </c>
      <c r="U11" s="20">
        <v>41147</v>
      </c>
      <c r="V11" s="20">
        <v>44685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</row>
    <row r="12" spans="1:40" ht="14.25">
      <c r="A12" s="157">
        <v>4250</v>
      </c>
      <c r="B12" s="20" t="s">
        <v>371</v>
      </c>
      <c r="C12" s="163">
        <f t="shared" si="0"/>
        <v>144098</v>
      </c>
      <c r="D12" s="163">
        <f t="shared" si="1"/>
        <v>131463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144098</v>
      </c>
      <c r="T12" s="20">
        <v>131463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</row>
    <row r="13" spans="1:40" ht="14.25">
      <c r="A13" s="157">
        <v>5100</v>
      </c>
      <c r="B13" s="20" t="s">
        <v>10</v>
      </c>
      <c r="C13" s="163">
        <f t="shared" si="0"/>
        <v>0</v>
      </c>
      <c r="D13" s="163">
        <f t="shared" si="1"/>
        <v>1550</v>
      </c>
      <c r="E13" s="20">
        <v>0</v>
      </c>
      <c r="F13" s="20">
        <v>1550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</row>
    <row r="14" spans="1:40" ht="14.25">
      <c r="A14" s="157">
        <v>5200</v>
      </c>
      <c r="B14" s="20" t="s">
        <v>11</v>
      </c>
      <c r="C14" s="163">
        <f t="shared" si="0"/>
        <v>4983912</v>
      </c>
      <c r="D14" s="163">
        <f t="shared" si="1"/>
        <v>3814822</v>
      </c>
      <c r="E14" s="20">
        <v>44159</v>
      </c>
      <c r="F14" s="20">
        <v>52750</v>
      </c>
      <c r="G14" s="20">
        <v>3686</v>
      </c>
      <c r="H14" s="20">
        <v>8720</v>
      </c>
      <c r="I14" s="20">
        <v>6578</v>
      </c>
      <c r="J14" s="20">
        <v>5000</v>
      </c>
      <c r="K14" s="20">
        <v>3067</v>
      </c>
      <c r="L14" s="20">
        <v>17500</v>
      </c>
      <c r="M14" s="20">
        <v>3928</v>
      </c>
      <c r="N14" s="20">
        <v>7200</v>
      </c>
      <c r="O14" s="20">
        <v>18996</v>
      </c>
      <c r="P14" s="20">
        <v>33800</v>
      </c>
      <c r="Q14" s="20">
        <v>0</v>
      </c>
      <c r="R14" s="20">
        <v>0</v>
      </c>
      <c r="S14" s="20">
        <v>4814692</v>
      </c>
      <c r="T14" s="20">
        <v>3643171</v>
      </c>
      <c r="U14" s="20">
        <v>0</v>
      </c>
      <c r="V14" s="20">
        <v>0</v>
      </c>
      <c r="W14" s="20">
        <v>25877</v>
      </c>
      <c r="X14" s="20">
        <v>22831</v>
      </c>
      <c r="Y14" s="20">
        <v>23500</v>
      </c>
      <c r="Z14" s="20">
        <v>7950</v>
      </c>
      <c r="AA14" s="20">
        <v>31804</v>
      </c>
      <c r="AB14" s="20">
        <v>4600</v>
      </c>
      <c r="AC14" s="20">
        <v>2738</v>
      </c>
      <c r="AD14" s="20">
        <v>0</v>
      </c>
      <c r="AE14" s="20">
        <v>0</v>
      </c>
      <c r="AF14" s="20">
        <v>0</v>
      </c>
      <c r="AG14" s="20">
        <v>2468</v>
      </c>
      <c r="AH14" s="20">
        <v>11300</v>
      </c>
      <c r="AI14" s="20">
        <v>0</v>
      </c>
      <c r="AJ14" s="20">
        <v>0</v>
      </c>
      <c r="AK14" s="20">
        <v>2419</v>
      </c>
      <c r="AL14" s="20">
        <v>0</v>
      </c>
      <c r="AM14" s="20">
        <v>0</v>
      </c>
      <c r="AN14" s="20">
        <v>0</v>
      </c>
    </row>
    <row r="15" spans="1:40" ht="14.25">
      <c r="A15" s="157">
        <v>6259</v>
      </c>
      <c r="B15" s="20" t="s">
        <v>30</v>
      </c>
      <c r="C15" s="163">
        <f t="shared" si="0"/>
        <v>370040</v>
      </c>
      <c r="D15" s="163">
        <f t="shared" si="1"/>
        <v>417800</v>
      </c>
      <c r="E15" s="20">
        <v>188</v>
      </c>
      <c r="F15" s="20">
        <v>500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6651</v>
      </c>
      <c r="V15" s="20">
        <v>7300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363201</v>
      </c>
      <c r="AJ15" s="20">
        <v>410000</v>
      </c>
      <c r="AK15" s="20">
        <v>0</v>
      </c>
      <c r="AL15" s="20">
        <v>0</v>
      </c>
      <c r="AM15" s="20">
        <v>0</v>
      </c>
      <c r="AN15" s="20">
        <v>0</v>
      </c>
    </row>
    <row r="16" spans="1:40" ht="14.25">
      <c r="A16" s="157">
        <v>6423</v>
      </c>
      <c r="B16" s="20" t="s">
        <v>113</v>
      </c>
      <c r="C16" s="163">
        <f t="shared" si="0"/>
        <v>21589</v>
      </c>
      <c r="D16" s="163">
        <f t="shared" si="1"/>
        <v>21300</v>
      </c>
      <c r="E16" s="20">
        <v>7400</v>
      </c>
      <c r="F16" s="20">
        <v>7400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10540</v>
      </c>
      <c r="V16" s="20">
        <v>9400</v>
      </c>
      <c r="W16" s="20">
        <v>3649</v>
      </c>
      <c r="X16" s="20">
        <v>4500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</row>
    <row r="17" spans="1:40" ht="15" customHeight="1">
      <c r="A17" s="157">
        <v>7210</v>
      </c>
      <c r="B17" s="159" t="s">
        <v>52</v>
      </c>
      <c r="C17" s="163">
        <f t="shared" si="0"/>
        <v>0</v>
      </c>
      <c r="D17" s="163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</row>
    <row r="18" spans="1:40" ht="15" customHeight="1">
      <c r="A18" s="157">
        <v>7230</v>
      </c>
      <c r="B18" s="159" t="s">
        <v>92</v>
      </c>
      <c r="C18" s="163">
        <f t="shared" si="0"/>
        <v>5725</v>
      </c>
      <c r="D18" s="163">
        <f t="shared" si="1"/>
        <v>35000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/>
      <c r="AG18" s="20">
        <v>0</v>
      </c>
      <c r="AH18" s="20">
        <v>0</v>
      </c>
      <c r="AI18" s="20">
        <v>0</v>
      </c>
      <c r="AJ18" s="20">
        <v>0</v>
      </c>
      <c r="AK18" s="20"/>
      <c r="AL18" s="20">
        <v>0</v>
      </c>
      <c r="AM18" s="20">
        <v>5725</v>
      </c>
      <c r="AN18" s="20">
        <v>35000</v>
      </c>
    </row>
    <row r="19" spans="1:40" ht="15" customHeight="1">
      <c r="A19" s="157">
        <v>7510</v>
      </c>
      <c r="B19" s="159" t="s">
        <v>86</v>
      </c>
      <c r="C19" s="163">
        <f t="shared" si="0"/>
        <v>0</v>
      </c>
      <c r="D19" s="163">
        <f t="shared" si="1"/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</row>
    <row r="20" spans="1:40" ht="15" customHeight="1">
      <c r="A20" s="157"/>
      <c r="B20" s="159" t="s">
        <v>83</v>
      </c>
      <c r="C20" s="163">
        <f t="shared" si="0"/>
        <v>0</v>
      </c>
      <c r="D20" s="163">
        <f t="shared" si="1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</row>
    <row r="21" spans="1:40" ht="14.25">
      <c r="A21" s="20"/>
      <c r="B21" s="172" t="s">
        <v>4</v>
      </c>
      <c r="C21" s="161">
        <f aca="true" t="shared" si="2" ref="C21:AL21">SUM(C4:C20)</f>
        <v>16562077</v>
      </c>
      <c r="D21" s="161">
        <f t="shared" si="2"/>
        <v>16612615</v>
      </c>
      <c r="E21" s="161">
        <f t="shared" si="2"/>
        <v>2466679</v>
      </c>
      <c r="F21" s="161">
        <f t="shared" si="2"/>
        <v>2922981</v>
      </c>
      <c r="G21" s="161">
        <f t="shared" si="2"/>
        <v>474129</v>
      </c>
      <c r="H21" s="161">
        <f t="shared" si="2"/>
        <v>524638</v>
      </c>
      <c r="I21" s="161">
        <f t="shared" si="2"/>
        <v>868875</v>
      </c>
      <c r="J21" s="161">
        <f t="shared" si="2"/>
        <v>951334</v>
      </c>
      <c r="K21" s="161">
        <f t="shared" si="2"/>
        <v>804868</v>
      </c>
      <c r="L21" s="161">
        <f t="shared" si="2"/>
        <v>866636</v>
      </c>
      <c r="M21" s="161">
        <f t="shared" si="2"/>
        <v>306663</v>
      </c>
      <c r="N21" s="161">
        <f t="shared" si="2"/>
        <v>298785</v>
      </c>
      <c r="O21" s="161">
        <f t="shared" si="2"/>
        <v>641441</v>
      </c>
      <c r="P21" s="161">
        <f t="shared" si="2"/>
        <v>705918</v>
      </c>
      <c r="Q21" s="161">
        <f t="shared" si="2"/>
        <v>30201</v>
      </c>
      <c r="R21" s="161">
        <f t="shared" si="2"/>
        <v>40000</v>
      </c>
      <c r="S21" s="161">
        <f t="shared" si="2"/>
        <v>5856354</v>
      </c>
      <c r="T21" s="161">
        <f t="shared" si="2"/>
        <v>4447934</v>
      </c>
      <c r="U21" s="161">
        <f t="shared" si="2"/>
        <v>71092</v>
      </c>
      <c r="V21" s="161">
        <f t="shared" si="2"/>
        <v>80890</v>
      </c>
      <c r="W21" s="161">
        <f t="shared" si="2"/>
        <v>1420064</v>
      </c>
      <c r="X21" s="161">
        <f t="shared" si="2"/>
        <v>1534165</v>
      </c>
      <c r="Y21" s="161">
        <f t="shared" si="2"/>
        <v>783474</v>
      </c>
      <c r="Z21" s="161">
        <f t="shared" si="2"/>
        <v>1024494</v>
      </c>
      <c r="AA21" s="161">
        <f t="shared" si="2"/>
        <v>956785</v>
      </c>
      <c r="AB21" s="161">
        <f t="shared" si="2"/>
        <v>1031199</v>
      </c>
      <c r="AC21" s="161">
        <f t="shared" si="2"/>
        <v>843790</v>
      </c>
      <c r="AD21" s="161">
        <f t="shared" si="2"/>
        <v>927218</v>
      </c>
      <c r="AE21" s="161">
        <f t="shared" si="2"/>
        <v>206139</v>
      </c>
      <c r="AF21" s="161">
        <f t="shared" si="2"/>
        <v>220650</v>
      </c>
      <c r="AG21" s="161">
        <f t="shared" si="2"/>
        <v>343467</v>
      </c>
      <c r="AH21" s="161">
        <f t="shared" si="2"/>
        <v>382657</v>
      </c>
      <c r="AI21" s="161">
        <f t="shared" si="2"/>
        <v>363201</v>
      </c>
      <c r="AJ21" s="161">
        <f t="shared" si="2"/>
        <v>410000</v>
      </c>
      <c r="AK21" s="173">
        <f t="shared" si="2"/>
        <v>119130</v>
      </c>
      <c r="AL21" s="173">
        <f t="shared" si="2"/>
        <v>178384</v>
      </c>
      <c r="AM21" s="173">
        <f>SUM(AM4:AM20)</f>
        <v>5725</v>
      </c>
      <c r="AN21" s="173">
        <f>SUM(AN4:AN20)</f>
        <v>64732</v>
      </c>
    </row>
  </sheetData>
  <sheetProtection/>
  <mergeCells count="20">
    <mergeCell ref="AA2:AB2"/>
    <mergeCell ref="Y2:Z2"/>
    <mergeCell ref="W2:X2"/>
    <mergeCell ref="AE2:AF2"/>
    <mergeCell ref="AJ1:AL1"/>
    <mergeCell ref="AK2:AL2"/>
    <mergeCell ref="AG2:AH2"/>
    <mergeCell ref="AM2:AN2"/>
    <mergeCell ref="AC2:AD2"/>
    <mergeCell ref="AI2:AJ2"/>
    <mergeCell ref="C2:D2"/>
    <mergeCell ref="E2:F2"/>
    <mergeCell ref="G2:H2"/>
    <mergeCell ref="I2:J2"/>
    <mergeCell ref="K2:L2"/>
    <mergeCell ref="U2:V2"/>
    <mergeCell ref="M2:N2"/>
    <mergeCell ref="Q2:R2"/>
    <mergeCell ref="O2:P2"/>
    <mergeCell ref="S2:T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="60" zoomScalePageLayoutView="0" workbookViewId="0" topLeftCell="A1">
      <selection activeCell="C27" sqref="C27:D27"/>
    </sheetView>
  </sheetViews>
  <sheetFormatPr defaultColWidth="9.140625" defaultRowHeight="15"/>
  <cols>
    <col min="1" max="1" width="6.421875" style="0" customWidth="1"/>
    <col min="2" max="2" width="30.28125" style="0" customWidth="1"/>
    <col min="3" max="12" width="7.421875" style="0" customWidth="1"/>
    <col min="13" max="13" width="7.8515625" style="0" customWidth="1"/>
    <col min="14" max="14" width="8.7109375" style="0" customWidth="1"/>
  </cols>
  <sheetData>
    <row r="1" spans="1:17" ht="14.25">
      <c r="A1" s="162" t="s">
        <v>351</v>
      </c>
      <c r="B1" s="162"/>
      <c r="C1" s="153"/>
      <c r="D1" s="153"/>
      <c r="E1" s="153"/>
      <c r="F1" s="153"/>
      <c r="G1" s="153"/>
      <c r="H1" s="153"/>
      <c r="I1" s="153"/>
      <c r="J1" s="153"/>
      <c r="K1" s="153"/>
      <c r="L1" s="192"/>
      <c r="M1" s="200"/>
      <c r="N1" s="200"/>
      <c r="O1" s="205"/>
      <c r="P1" s="206"/>
      <c r="Q1" s="206"/>
    </row>
    <row r="2" spans="1:17" ht="38.25" customHeight="1">
      <c r="A2" s="154" t="s">
        <v>44</v>
      </c>
      <c r="B2" s="155" t="s">
        <v>0</v>
      </c>
      <c r="C2" s="201" t="s">
        <v>13</v>
      </c>
      <c r="D2" s="208"/>
      <c r="E2" s="197" t="s">
        <v>31</v>
      </c>
      <c r="F2" s="210"/>
      <c r="G2" s="197" t="s">
        <v>32</v>
      </c>
      <c r="H2" s="210"/>
      <c r="I2" s="197" t="s">
        <v>33</v>
      </c>
      <c r="J2" s="210"/>
      <c r="K2" s="197" t="s">
        <v>62</v>
      </c>
      <c r="L2" s="210"/>
      <c r="M2" s="207" t="s">
        <v>109</v>
      </c>
      <c r="N2" s="207"/>
      <c r="O2" s="207" t="s">
        <v>372</v>
      </c>
      <c r="P2" s="207"/>
      <c r="Q2" s="153"/>
    </row>
    <row r="3" spans="1:17" ht="14.25">
      <c r="A3" s="154"/>
      <c r="B3" s="155"/>
      <c r="C3" s="156" t="s">
        <v>355</v>
      </c>
      <c r="D3" s="156" t="s">
        <v>374</v>
      </c>
      <c r="E3" s="175" t="s">
        <v>355</v>
      </c>
      <c r="F3" s="154" t="s">
        <v>374</v>
      </c>
      <c r="G3" s="175" t="s">
        <v>355</v>
      </c>
      <c r="H3" s="154" t="s">
        <v>374</v>
      </c>
      <c r="I3" s="175" t="s">
        <v>355</v>
      </c>
      <c r="J3" s="154" t="s">
        <v>374</v>
      </c>
      <c r="K3" s="175" t="s">
        <v>355</v>
      </c>
      <c r="L3" s="154" t="s">
        <v>374</v>
      </c>
      <c r="M3" s="175" t="s">
        <v>355</v>
      </c>
      <c r="N3" s="154" t="s">
        <v>374</v>
      </c>
      <c r="O3" s="175" t="s">
        <v>355</v>
      </c>
      <c r="P3" s="154" t="s">
        <v>374</v>
      </c>
      <c r="Q3" s="153"/>
    </row>
    <row r="4" spans="1:17" ht="14.25">
      <c r="A4" s="157">
        <v>1100</v>
      </c>
      <c r="B4" s="20" t="s">
        <v>5</v>
      </c>
      <c r="C4" s="163">
        <f>(E4+G4+I4+K4+M4+O4)</f>
        <v>780057</v>
      </c>
      <c r="D4" s="163">
        <f>(F4+H4+J4+L4+N4+P4)</f>
        <v>875388</v>
      </c>
      <c r="E4" s="20">
        <v>241878</v>
      </c>
      <c r="F4" s="20">
        <v>287795</v>
      </c>
      <c r="G4" s="20">
        <v>424124</v>
      </c>
      <c r="H4" s="20">
        <v>451874</v>
      </c>
      <c r="I4" s="20">
        <v>104561</v>
      </c>
      <c r="J4" s="20">
        <v>125980</v>
      </c>
      <c r="K4" s="176">
        <v>1141</v>
      </c>
      <c r="L4" s="176">
        <v>1239</v>
      </c>
      <c r="M4" s="20">
        <v>0</v>
      </c>
      <c r="N4" s="176">
        <v>0</v>
      </c>
      <c r="O4" s="20">
        <v>8353</v>
      </c>
      <c r="P4" s="176">
        <v>8500</v>
      </c>
      <c r="Q4" s="153"/>
    </row>
    <row r="5" spans="1:17" ht="15" customHeight="1">
      <c r="A5" s="157">
        <v>1200</v>
      </c>
      <c r="B5" s="159" t="s">
        <v>48</v>
      </c>
      <c r="C5" s="163">
        <f aca="true" t="shared" si="0" ref="C5:C24">(E5+G5+I5+K5+M5+O5)</f>
        <v>239984</v>
      </c>
      <c r="D5" s="163">
        <f aca="true" t="shared" si="1" ref="D5:D24">(F5+H5+J5+L5+N5+P5)</f>
        <v>279711</v>
      </c>
      <c r="E5" s="20">
        <v>71816</v>
      </c>
      <c r="F5" s="20">
        <v>89905</v>
      </c>
      <c r="G5" s="20">
        <v>132614</v>
      </c>
      <c r="H5" s="20">
        <v>147808</v>
      </c>
      <c r="I5" s="20">
        <v>34120</v>
      </c>
      <c r="J5" s="20">
        <v>40320</v>
      </c>
      <c r="K5" s="176">
        <v>252</v>
      </c>
      <c r="L5" s="176">
        <v>298</v>
      </c>
      <c r="M5" s="20">
        <v>0</v>
      </c>
      <c r="N5" s="176">
        <v>0</v>
      </c>
      <c r="O5" s="20">
        <v>1182</v>
      </c>
      <c r="P5" s="176">
        <v>1380</v>
      </c>
      <c r="Q5" s="153"/>
    </row>
    <row r="6" spans="1:17" ht="14.25">
      <c r="A6" s="157">
        <v>2100</v>
      </c>
      <c r="B6" s="20" t="s">
        <v>6</v>
      </c>
      <c r="C6" s="163">
        <f t="shared" si="0"/>
        <v>1595</v>
      </c>
      <c r="D6" s="163">
        <f t="shared" si="1"/>
        <v>3332</v>
      </c>
      <c r="E6" s="20">
        <v>1245</v>
      </c>
      <c r="F6" s="20">
        <v>1462</v>
      </c>
      <c r="G6" s="20">
        <v>116</v>
      </c>
      <c r="H6" s="20">
        <v>800</v>
      </c>
      <c r="I6" s="20">
        <v>234</v>
      </c>
      <c r="J6" s="20">
        <v>1070</v>
      </c>
      <c r="K6" s="176">
        <v>0</v>
      </c>
      <c r="L6" s="176">
        <v>0</v>
      </c>
      <c r="M6" s="20">
        <v>0</v>
      </c>
      <c r="N6" s="176">
        <v>0</v>
      </c>
      <c r="O6" s="20">
        <v>0</v>
      </c>
      <c r="P6" s="176">
        <v>0</v>
      </c>
      <c r="Q6" s="153"/>
    </row>
    <row r="7" spans="1:17" ht="14.25">
      <c r="A7" s="157">
        <v>2200</v>
      </c>
      <c r="B7" s="20" t="s">
        <v>7</v>
      </c>
      <c r="C7" s="163">
        <f t="shared" si="0"/>
        <v>152729</v>
      </c>
      <c r="D7" s="163">
        <f t="shared" si="1"/>
        <v>168261</v>
      </c>
      <c r="E7" s="20">
        <v>37974</v>
      </c>
      <c r="F7" s="20">
        <v>58312</v>
      </c>
      <c r="G7" s="20">
        <v>110520</v>
      </c>
      <c r="H7" s="20">
        <v>103009</v>
      </c>
      <c r="I7" s="20">
        <v>2959</v>
      </c>
      <c r="J7" s="20">
        <v>4720</v>
      </c>
      <c r="K7" s="176">
        <v>38</v>
      </c>
      <c r="L7" s="176">
        <v>100</v>
      </c>
      <c r="M7" s="20">
        <v>0</v>
      </c>
      <c r="N7" s="176">
        <v>0</v>
      </c>
      <c r="O7" s="20">
        <v>1238</v>
      </c>
      <c r="P7" s="176">
        <v>2120</v>
      </c>
      <c r="Q7" s="153"/>
    </row>
    <row r="8" spans="1:17" ht="15" customHeight="1">
      <c r="A8" s="157">
        <v>2300</v>
      </c>
      <c r="B8" s="159" t="s">
        <v>408</v>
      </c>
      <c r="C8" s="163">
        <f t="shared" si="0"/>
        <v>146828</v>
      </c>
      <c r="D8" s="163">
        <f t="shared" si="1"/>
        <v>125170</v>
      </c>
      <c r="E8" s="20">
        <v>31365</v>
      </c>
      <c r="F8" s="20">
        <v>4650</v>
      </c>
      <c r="G8" s="20">
        <v>114411</v>
      </c>
      <c r="H8" s="20">
        <v>119300</v>
      </c>
      <c r="I8" s="20">
        <v>1052</v>
      </c>
      <c r="J8" s="20">
        <v>1220</v>
      </c>
      <c r="K8" s="176">
        <v>0</v>
      </c>
      <c r="L8" s="176">
        <v>0</v>
      </c>
      <c r="M8" s="20">
        <v>0</v>
      </c>
      <c r="N8" s="176">
        <v>0</v>
      </c>
      <c r="O8" s="20">
        <v>0</v>
      </c>
      <c r="P8" s="176">
        <v>0</v>
      </c>
      <c r="Q8" s="153"/>
    </row>
    <row r="9" spans="1:17" ht="14.25">
      <c r="A9" s="157">
        <v>2400</v>
      </c>
      <c r="B9" s="20" t="s">
        <v>8</v>
      </c>
      <c r="C9" s="163">
        <f t="shared" si="0"/>
        <v>270</v>
      </c>
      <c r="D9" s="163">
        <f t="shared" si="1"/>
        <v>280</v>
      </c>
      <c r="E9" s="20">
        <v>0</v>
      </c>
      <c r="F9" s="20">
        <v>0</v>
      </c>
      <c r="G9" s="20">
        <v>270</v>
      </c>
      <c r="H9" s="20">
        <v>280</v>
      </c>
      <c r="I9" s="20">
        <v>0</v>
      </c>
      <c r="J9" s="20">
        <v>0</v>
      </c>
      <c r="K9" s="176">
        <v>0</v>
      </c>
      <c r="L9" s="176">
        <v>0</v>
      </c>
      <c r="M9" s="20">
        <v>0</v>
      </c>
      <c r="N9" s="176">
        <v>0</v>
      </c>
      <c r="O9" s="20">
        <v>0</v>
      </c>
      <c r="P9" s="176">
        <v>0</v>
      </c>
      <c r="Q9" s="153"/>
    </row>
    <row r="10" spans="1:17" ht="14.25">
      <c r="A10" s="157">
        <v>2500</v>
      </c>
      <c r="B10" s="20" t="s">
        <v>9</v>
      </c>
      <c r="C10" s="163">
        <f t="shared" si="0"/>
        <v>0</v>
      </c>
      <c r="D10" s="163">
        <f t="shared" si="1"/>
        <v>85</v>
      </c>
      <c r="E10" s="20">
        <v>0</v>
      </c>
      <c r="F10" s="20">
        <v>85</v>
      </c>
      <c r="G10" s="20">
        <v>0</v>
      </c>
      <c r="H10" s="20">
        <v>0</v>
      </c>
      <c r="I10" s="20">
        <v>0</v>
      </c>
      <c r="J10" s="20">
        <v>0</v>
      </c>
      <c r="K10" s="176">
        <v>0</v>
      </c>
      <c r="L10" s="176">
        <v>0</v>
      </c>
      <c r="M10" s="20">
        <v>0</v>
      </c>
      <c r="N10" s="176">
        <v>0</v>
      </c>
      <c r="O10" s="20">
        <v>0</v>
      </c>
      <c r="P10" s="176">
        <v>0</v>
      </c>
      <c r="Q10" s="153"/>
    </row>
    <row r="11" spans="1:17" ht="14.25">
      <c r="A11" s="157">
        <v>3263</v>
      </c>
      <c r="B11" s="20" t="s">
        <v>108</v>
      </c>
      <c r="C11" s="163">
        <f t="shared" si="0"/>
        <v>0</v>
      </c>
      <c r="D11" s="163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176">
        <v>0</v>
      </c>
      <c r="L11" s="176">
        <v>0</v>
      </c>
      <c r="M11" s="20">
        <v>0</v>
      </c>
      <c r="N11" s="176">
        <v>0</v>
      </c>
      <c r="O11" s="20">
        <v>0</v>
      </c>
      <c r="P11" s="176">
        <v>0</v>
      </c>
      <c r="Q11" s="153"/>
    </row>
    <row r="12" spans="1:17" ht="14.25">
      <c r="A12" s="157">
        <v>3262</v>
      </c>
      <c r="B12" s="20" t="s">
        <v>110</v>
      </c>
      <c r="C12" s="163">
        <f t="shared" si="0"/>
        <v>390120</v>
      </c>
      <c r="D12" s="163">
        <f t="shared" si="1"/>
        <v>458400</v>
      </c>
      <c r="E12" s="20">
        <v>0</v>
      </c>
      <c r="F12" s="20">
        <v>0</v>
      </c>
      <c r="G12" s="20"/>
      <c r="H12" s="20">
        <v>0</v>
      </c>
      <c r="I12" s="20">
        <v>0</v>
      </c>
      <c r="J12" s="20">
        <v>0</v>
      </c>
      <c r="K12" s="176">
        <v>0</v>
      </c>
      <c r="L12" s="176">
        <v>0</v>
      </c>
      <c r="M12" s="20">
        <v>390120</v>
      </c>
      <c r="N12" s="176">
        <v>458400</v>
      </c>
      <c r="O12" s="20">
        <v>0</v>
      </c>
      <c r="P12" s="176">
        <v>0</v>
      </c>
      <c r="Q12" s="153"/>
    </row>
    <row r="13" spans="1:17" ht="14.25">
      <c r="A13" s="157">
        <v>5100</v>
      </c>
      <c r="B13" s="20" t="s">
        <v>10</v>
      </c>
      <c r="C13" s="163">
        <f t="shared" si="0"/>
        <v>0</v>
      </c>
      <c r="D13" s="163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176"/>
      <c r="L13" s="176">
        <v>0</v>
      </c>
      <c r="M13" s="20">
        <v>0</v>
      </c>
      <c r="N13" s="176"/>
      <c r="O13" s="20">
        <v>0</v>
      </c>
      <c r="P13" s="176">
        <v>0</v>
      </c>
      <c r="Q13" s="153"/>
    </row>
    <row r="14" spans="1:17" ht="14.25">
      <c r="A14" s="157">
        <v>5200</v>
      </c>
      <c r="B14" s="20" t="s">
        <v>11</v>
      </c>
      <c r="C14" s="163">
        <f t="shared" si="0"/>
        <v>13541</v>
      </c>
      <c r="D14" s="163">
        <f t="shared" si="1"/>
        <v>20945</v>
      </c>
      <c r="E14" s="20">
        <v>2548</v>
      </c>
      <c r="F14" s="20">
        <v>1500</v>
      </c>
      <c r="G14" s="20">
        <v>9632</v>
      </c>
      <c r="H14" s="20">
        <v>18845</v>
      </c>
      <c r="I14" s="20">
        <v>1361</v>
      </c>
      <c r="J14" s="20">
        <v>600</v>
      </c>
      <c r="K14" s="176">
        <v>0</v>
      </c>
      <c r="L14" s="176">
        <v>0</v>
      </c>
      <c r="M14" s="20">
        <v>0</v>
      </c>
      <c r="N14" s="176">
        <v>0</v>
      </c>
      <c r="O14" s="20">
        <v>0</v>
      </c>
      <c r="P14" s="176">
        <v>0</v>
      </c>
      <c r="Q14" s="153"/>
    </row>
    <row r="15" spans="1:17" ht="14.25">
      <c r="A15" s="157">
        <v>7200</v>
      </c>
      <c r="B15" s="20" t="s">
        <v>393</v>
      </c>
      <c r="C15" s="163">
        <f t="shared" si="0"/>
        <v>60039</v>
      </c>
      <c r="D15" s="163">
        <f t="shared" si="1"/>
        <v>85200</v>
      </c>
      <c r="E15" s="20">
        <v>60039</v>
      </c>
      <c r="F15" s="20">
        <v>85200</v>
      </c>
      <c r="G15" s="20">
        <v>0</v>
      </c>
      <c r="H15" s="20">
        <v>0</v>
      </c>
      <c r="I15" s="20">
        <v>0</v>
      </c>
      <c r="J15" s="20">
        <v>0</v>
      </c>
      <c r="K15" s="176">
        <v>0</v>
      </c>
      <c r="L15" s="176">
        <v>0</v>
      </c>
      <c r="M15" s="20">
        <v>0</v>
      </c>
      <c r="N15" s="176">
        <v>0</v>
      </c>
      <c r="O15" s="20">
        <v>0</v>
      </c>
      <c r="P15" s="176">
        <v>0</v>
      </c>
      <c r="Q15" s="153"/>
    </row>
    <row r="16" spans="1:17" ht="14.25">
      <c r="A16" s="157">
        <v>6242</v>
      </c>
      <c r="B16" s="20" t="s">
        <v>63</v>
      </c>
      <c r="C16" s="163">
        <f t="shared" si="0"/>
        <v>4489</v>
      </c>
      <c r="D16" s="163">
        <f t="shared" si="1"/>
        <v>5400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176">
        <v>4489</v>
      </c>
      <c r="L16" s="176">
        <v>5400</v>
      </c>
      <c r="M16" s="20">
        <v>0</v>
      </c>
      <c r="N16" s="176">
        <v>0</v>
      </c>
      <c r="O16" s="20">
        <v>0</v>
      </c>
      <c r="P16" s="176">
        <v>0</v>
      </c>
      <c r="Q16" s="153"/>
    </row>
    <row r="17" spans="1:17" ht="14.25">
      <c r="A17" s="157">
        <v>6252</v>
      </c>
      <c r="B17" s="20" t="s">
        <v>89</v>
      </c>
      <c r="C17" s="163">
        <f t="shared" si="0"/>
        <v>19398</v>
      </c>
      <c r="D17" s="163">
        <f t="shared" si="1"/>
        <v>32000</v>
      </c>
      <c r="E17" s="20">
        <v>19398</v>
      </c>
      <c r="F17" s="20">
        <v>32000</v>
      </c>
      <c r="G17" s="20">
        <v>0</v>
      </c>
      <c r="H17" s="20">
        <v>0</v>
      </c>
      <c r="I17" s="20">
        <v>0</v>
      </c>
      <c r="J17" s="20">
        <v>0</v>
      </c>
      <c r="K17" s="176">
        <v>0</v>
      </c>
      <c r="L17" s="176">
        <v>0</v>
      </c>
      <c r="M17" s="20"/>
      <c r="N17" s="176">
        <v>0</v>
      </c>
      <c r="O17" s="20">
        <v>0</v>
      </c>
      <c r="P17" s="176">
        <v>0</v>
      </c>
      <c r="Q17" s="153"/>
    </row>
    <row r="18" spans="1:17" ht="14.25">
      <c r="A18" s="157">
        <v>6254</v>
      </c>
      <c r="B18" s="20" t="s">
        <v>87</v>
      </c>
      <c r="C18" s="163">
        <f t="shared" si="0"/>
        <v>710</v>
      </c>
      <c r="D18" s="163">
        <f t="shared" si="1"/>
        <v>4260</v>
      </c>
      <c r="E18" s="20">
        <v>710</v>
      </c>
      <c r="F18" s="20">
        <v>4260</v>
      </c>
      <c r="G18" s="20">
        <v>0</v>
      </c>
      <c r="H18" s="20">
        <v>0</v>
      </c>
      <c r="I18" s="20">
        <v>0</v>
      </c>
      <c r="J18" s="20">
        <v>0</v>
      </c>
      <c r="K18" s="176">
        <v>0</v>
      </c>
      <c r="L18" s="176">
        <v>0</v>
      </c>
      <c r="M18" s="20">
        <v>0</v>
      </c>
      <c r="N18" s="176">
        <v>0</v>
      </c>
      <c r="O18" s="20">
        <v>0</v>
      </c>
      <c r="P18" s="176">
        <v>0</v>
      </c>
      <c r="Q18" s="153"/>
    </row>
    <row r="19" spans="1:17" ht="14.25">
      <c r="A19" s="157">
        <v>6255</v>
      </c>
      <c r="B19" s="20" t="s">
        <v>53</v>
      </c>
      <c r="C19" s="163">
        <f t="shared" si="0"/>
        <v>24144</v>
      </c>
      <c r="D19" s="163">
        <f t="shared" si="1"/>
        <v>58000</v>
      </c>
      <c r="E19" s="20">
        <v>24144</v>
      </c>
      <c r="F19" s="20">
        <v>58000</v>
      </c>
      <c r="G19" s="20">
        <v>0</v>
      </c>
      <c r="H19" s="20">
        <v>0</v>
      </c>
      <c r="I19" s="20">
        <v>0</v>
      </c>
      <c r="J19" s="20">
        <v>0</v>
      </c>
      <c r="K19" s="176">
        <v>0</v>
      </c>
      <c r="L19" s="176">
        <v>0</v>
      </c>
      <c r="M19" s="20">
        <v>0</v>
      </c>
      <c r="N19" s="176">
        <v>0</v>
      </c>
      <c r="O19" s="20">
        <v>0</v>
      </c>
      <c r="P19" s="176">
        <v>0</v>
      </c>
      <c r="Q19" s="153"/>
    </row>
    <row r="20" spans="1:17" ht="14.25">
      <c r="A20" s="157">
        <v>6259</v>
      </c>
      <c r="B20" s="20" t="s">
        <v>60</v>
      </c>
      <c r="C20" s="163">
        <f t="shared" si="0"/>
        <v>1178455</v>
      </c>
      <c r="D20" s="163">
        <f t="shared" si="1"/>
        <v>1513160</v>
      </c>
      <c r="E20" s="20">
        <v>1653</v>
      </c>
      <c r="F20" s="20">
        <v>2500</v>
      </c>
      <c r="G20" s="20">
        <v>0</v>
      </c>
      <c r="H20" s="20">
        <v>0</v>
      </c>
      <c r="I20" s="20">
        <v>0</v>
      </c>
      <c r="J20" s="20">
        <v>0</v>
      </c>
      <c r="K20" s="176">
        <v>0</v>
      </c>
      <c r="L20" s="176">
        <v>0</v>
      </c>
      <c r="M20" s="20">
        <v>1176802</v>
      </c>
      <c r="N20" s="176">
        <v>1510660</v>
      </c>
      <c r="O20" s="20">
        <v>0</v>
      </c>
      <c r="P20" s="176">
        <v>0</v>
      </c>
      <c r="Q20" s="153"/>
    </row>
    <row r="21" spans="1:17" ht="14.25">
      <c r="A21" s="157">
        <v>6260</v>
      </c>
      <c r="B21" s="20" t="s">
        <v>35</v>
      </c>
      <c r="C21" s="163">
        <f t="shared" si="0"/>
        <v>597</v>
      </c>
      <c r="D21" s="163">
        <f t="shared" si="1"/>
        <v>1500</v>
      </c>
      <c r="E21" s="20">
        <v>597</v>
      </c>
      <c r="F21" s="20">
        <v>1500</v>
      </c>
      <c r="G21" s="20">
        <v>0</v>
      </c>
      <c r="H21" s="20">
        <v>0</v>
      </c>
      <c r="I21" s="20">
        <v>0</v>
      </c>
      <c r="J21" s="20">
        <v>0</v>
      </c>
      <c r="K21" s="176">
        <v>0</v>
      </c>
      <c r="L21" s="176">
        <v>0</v>
      </c>
      <c r="M21" s="20">
        <v>0</v>
      </c>
      <c r="N21" s="176">
        <v>0</v>
      </c>
      <c r="O21" s="20">
        <v>0</v>
      </c>
      <c r="P21" s="176">
        <v>0</v>
      </c>
      <c r="Q21" s="153"/>
    </row>
    <row r="22" spans="1:17" ht="14.25">
      <c r="A22" s="157">
        <v>6270</v>
      </c>
      <c r="B22" s="20" t="s">
        <v>36</v>
      </c>
      <c r="C22" s="163">
        <f t="shared" si="0"/>
        <v>10304</v>
      </c>
      <c r="D22" s="163">
        <f t="shared" si="1"/>
        <v>12600</v>
      </c>
      <c r="E22" s="20">
        <v>10304</v>
      </c>
      <c r="F22" s="20">
        <v>12600</v>
      </c>
      <c r="G22" s="20">
        <v>0</v>
      </c>
      <c r="H22" s="20">
        <v>0</v>
      </c>
      <c r="I22" s="20">
        <v>0</v>
      </c>
      <c r="J22" s="20">
        <v>0</v>
      </c>
      <c r="K22" s="176">
        <v>0</v>
      </c>
      <c r="L22" s="176">
        <v>0</v>
      </c>
      <c r="M22" s="20">
        <v>0</v>
      </c>
      <c r="N22" s="176">
        <v>0</v>
      </c>
      <c r="O22" s="20">
        <v>0</v>
      </c>
      <c r="P22" s="176">
        <v>0</v>
      </c>
      <c r="Q22" s="153"/>
    </row>
    <row r="23" spans="1:17" ht="14.25">
      <c r="A23" s="157">
        <v>6300</v>
      </c>
      <c r="B23" s="20" t="s">
        <v>34</v>
      </c>
      <c r="C23" s="163">
        <f t="shared" si="0"/>
        <v>21209</v>
      </c>
      <c r="D23" s="163">
        <f t="shared" si="1"/>
        <v>40800</v>
      </c>
      <c r="E23" s="20">
        <v>21209</v>
      </c>
      <c r="F23" s="20">
        <v>40800</v>
      </c>
      <c r="G23" s="20">
        <v>0</v>
      </c>
      <c r="H23" s="20">
        <v>0</v>
      </c>
      <c r="I23" s="20">
        <v>0</v>
      </c>
      <c r="J23" s="20">
        <v>0</v>
      </c>
      <c r="K23" s="176">
        <v>0</v>
      </c>
      <c r="L23" s="176">
        <v>0</v>
      </c>
      <c r="M23" s="20">
        <v>0</v>
      </c>
      <c r="N23" s="176">
        <v>0</v>
      </c>
      <c r="O23" s="20">
        <v>0</v>
      </c>
      <c r="P23" s="176">
        <v>0</v>
      </c>
      <c r="Q23" s="153"/>
    </row>
    <row r="24" spans="1:17" ht="14.25">
      <c r="A24" s="157">
        <v>6400</v>
      </c>
      <c r="B24" s="20" t="s">
        <v>88</v>
      </c>
      <c r="C24" s="163">
        <f t="shared" si="0"/>
        <v>163063</v>
      </c>
      <c r="D24" s="163">
        <f t="shared" si="1"/>
        <v>211770</v>
      </c>
      <c r="E24" s="20">
        <v>163063</v>
      </c>
      <c r="F24" s="20">
        <v>211770</v>
      </c>
      <c r="G24" s="20">
        <v>0</v>
      </c>
      <c r="H24" s="20">
        <v>0</v>
      </c>
      <c r="I24" s="20">
        <v>0</v>
      </c>
      <c r="J24" s="20">
        <v>0</v>
      </c>
      <c r="K24" s="176">
        <v>0</v>
      </c>
      <c r="L24" s="176">
        <v>0</v>
      </c>
      <c r="M24" s="20">
        <v>0</v>
      </c>
      <c r="N24" s="176">
        <v>0</v>
      </c>
      <c r="O24" s="20">
        <v>0</v>
      </c>
      <c r="P24" s="176">
        <v>0</v>
      </c>
      <c r="Q24" s="153"/>
    </row>
    <row r="25" spans="1:17" ht="14.25">
      <c r="A25" s="20"/>
      <c r="B25" s="177" t="s">
        <v>4</v>
      </c>
      <c r="C25" s="161">
        <f aca="true" t="shared" si="2" ref="C25:N25">SUM(C4:C24)</f>
        <v>3207532</v>
      </c>
      <c r="D25" s="161">
        <f t="shared" si="2"/>
        <v>3896262</v>
      </c>
      <c r="E25" s="161">
        <f t="shared" si="2"/>
        <v>687943</v>
      </c>
      <c r="F25" s="161">
        <f t="shared" si="2"/>
        <v>892339</v>
      </c>
      <c r="G25" s="161">
        <f t="shared" si="2"/>
        <v>791687</v>
      </c>
      <c r="H25" s="161">
        <f t="shared" si="2"/>
        <v>841916</v>
      </c>
      <c r="I25" s="161">
        <f t="shared" si="2"/>
        <v>144287</v>
      </c>
      <c r="J25" s="161">
        <f t="shared" si="2"/>
        <v>173910</v>
      </c>
      <c r="K25" s="178">
        <f t="shared" si="2"/>
        <v>5920</v>
      </c>
      <c r="L25" s="178">
        <f t="shared" si="2"/>
        <v>7037</v>
      </c>
      <c r="M25" s="161">
        <f t="shared" si="2"/>
        <v>1566922</v>
      </c>
      <c r="N25" s="178">
        <f t="shared" si="2"/>
        <v>1969060</v>
      </c>
      <c r="O25" s="161">
        <f>SUM(O4:O24)</f>
        <v>10773</v>
      </c>
      <c r="P25" s="178">
        <f>SUM(P4:P24)</f>
        <v>12000</v>
      </c>
      <c r="Q25" s="153"/>
    </row>
  </sheetData>
  <sheetProtection/>
  <mergeCells count="9">
    <mergeCell ref="C2:D2"/>
    <mergeCell ref="E2:F2"/>
    <mergeCell ref="G2:H2"/>
    <mergeCell ref="I2:J2"/>
    <mergeCell ref="O2:P2"/>
    <mergeCell ref="O1:Q1"/>
    <mergeCell ref="L1:N1"/>
    <mergeCell ref="M2:N2"/>
    <mergeCell ref="K2:L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</dc:creator>
  <cp:keywords/>
  <dc:description/>
  <cp:lastModifiedBy>Vija Milbrete</cp:lastModifiedBy>
  <cp:lastPrinted>2018-02-05T09:52:35Z</cp:lastPrinted>
  <dcterms:created xsi:type="dcterms:W3CDTF">2009-07-07T15:02:27Z</dcterms:created>
  <dcterms:modified xsi:type="dcterms:W3CDTF">2018-02-05T10:13:12Z</dcterms:modified>
  <cp:category/>
  <cp:version/>
  <cp:contentType/>
  <cp:contentStatus/>
</cp:coreProperties>
</file>