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297" tabRatio="771" firstSheet="2" activeTab="10"/>
  </bookViews>
  <sheets>
    <sheet name="ienemumi-izdevumi" sheetId="1" r:id="rId1"/>
    <sheet name="Pārvalde" sheetId="2" r:id="rId2"/>
    <sheet name="Policija" sheetId="3" r:id="rId3"/>
    <sheet name="Ekonom_darbība" sheetId="4" r:id="rId4"/>
    <sheet name="Dabas_resursi" sheetId="5" r:id="rId5"/>
    <sheet name="Tautsaimniecība" sheetId="6" r:id="rId6"/>
    <sheet name="Veselība" sheetId="7" r:id="rId7"/>
    <sheet name="Kultūra" sheetId="8" r:id="rId8"/>
    <sheet name="Skolas" sheetId="9" r:id="rId9"/>
    <sheet name="Soci." sheetId="10" r:id="rId10"/>
    <sheet name="Kopsavilkums" sheetId="11" r:id="rId11"/>
  </sheets>
  <definedNames>
    <definedName name="Z_D4E6EAF1_4A6F_49D5_86BE_D4757497D3D2_.wvu.Cols" localSheetId="8" hidden="1">'Skolas'!#REF!</definedName>
  </definedNames>
  <calcPr fullCalcOnLoad="1"/>
</workbook>
</file>

<file path=xl/sharedStrings.xml><?xml version="1.0" encoding="utf-8"?>
<sst xmlns="http://schemas.openxmlformats.org/spreadsheetml/2006/main" count="1135" uniqueCount="511">
  <si>
    <t>Izdevumu nosaukums</t>
  </si>
  <si>
    <t>Maksājumi PFIF</t>
  </si>
  <si>
    <t>Deputāti, komisiju darbs</t>
  </si>
  <si>
    <t>KOPĀ</t>
  </si>
  <si>
    <t>Atalgojums</t>
  </si>
  <si>
    <t>Komandējumi un dienesta braucieni</t>
  </si>
  <si>
    <t>Pakalpojumi</t>
  </si>
  <si>
    <t>Izdevumi periodikas iegādei</t>
  </si>
  <si>
    <t>Budžeta iestāžu nodokļu maksājumi</t>
  </si>
  <si>
    <t>Nemateriālie ieguldījumi</t>
  </si>
  <si>
    <t>Pamatlīdzekļi</t>
  </si>
  <si>
    <t>Pašvaldības budžeta dotācija PFIF</t>
  </si>
  <si>
    <t>Pavisam</t>
  </si>
  <si>
    <t>Pašvaldības policija</t>
  </si>
  <si>
    <t>Kredīta pamatsummas atmaksa</t>
  </si>
  <si>
    <t>Kapu apsaimniekošana</t>
  </si>
  <si>
    <t>Ķekavas ambulance</t>
  </si>
  <si>
    <t>Līdzekļi neparedzētiem gadījumiem</t>
  </si>
  <si>
    <t>Sporta aģentūra</t>
  </si>
  <si>
    <t>Pārējā kultūra un sports</t>
  </si>
  <si>
    <t>Ķekavas vidusskola</t>
  </si>
  <si>
    <t>Pļavniekkalna sākumskola</t>
  </si>
  <si>
    <t>PII "Ieviņa"</t>
  </si>
  <si>
    <t>PII "Zvaigznīte"</t>
  </si>
  <si>
    <t>Ķekavas mākslas skola</t>
  </si>
  <si>
    <t>Ķekavas mūzikas skola</t>
  </si>
  <si>
    <t>Baložu vidusskola</t>
  </si>
  <si>
    <t>PII "Avotiņš"</t>
  </si>
  <si>
    <t>Daugmales pamatskola</t>
  </si>
  <si>
    <t>Sociālā palīdzība iedzīvotājiem</t>
  </si>
  <si>
    <t>Sociālais dienests</t>
  </si>
  <si>
    <t>Sociālās aprūpes centrs</t>
  </si>
  <si>
    <t>Bāriņtiesa</t>
  </si>
  <si>
    <t>Budžeta dotācija biedrībām</t>
  </si>
  <si>
    <t>01.000 Vispārējie valdības dienesti</t>
  </si>
  <si>
    <t>03.000 Sabiedriskā kārtība un drošība</t>
  </si>
  <si>
    <t>07.000 Veselība</t>
  </si>
  <si>
    <t>09.000 Izglītība</t>
  </si>
  <si>
    <t>10.000 Sociālā aizsardzība</t>
  </si>
  <si>
    <t>Klasifik. kods</t>
  </si>
  <si>
    <t>Pārējie pabalsti</t>
  </si>
  <si>
    <t>Komand.un dienesta braucieni</t>
  </si>
  <si>
    <t>Valsts soc.apdrošin.oblig. iemaks</t>
  </si>
  <si>
    <t>Valsts soc.apdrošin.oblig.iemaksas</t>
  </si>
  <si>
    <t>Valsts soc.apdrošin.obligātās iemaksas</t>
  </si>
  <si>
    <t>Budžeta aizņēmumu % maksājumi</t>
  </si>
  <si>
    <t>Valsts soc.apdrošin.oblig. iemaksas</t>
  </si>
  <si>
    <t>Uzturēš.izdev.transf.citām pašvald.</t>
  </si>
  <si>
    <t>Komandējumi un dienesta brauc.</t>
  </si>
  <si>
    <t>Budžeta iestāžu nodokļu maksāj.</t>
  </si>
  <si>
    <t>Valsts soc.apdroš.oblig.iemaks.</t>
  </si>
  <si>
    <t>Valsts soc.apdrošin.oblig.iemaks.</t>
  </si>
  <si>
    <t>Budžeta iestāžu nodokļu maks.</t>
  </si>
  <si>
    <t>Izglītības iestāžu ēku uzturēšana</t>
  </si>
  <si>
    <t>Mērķdotācija bezdarbniekiem</t>
  </si>
  <si>
    <t>PII "Bitīte"</t>
  </si>
  <si>
    <t>Skolēnu pārvadājumi</t>
  </si>
  <si>
    <t>Dabas resursu nodoklis</t>
  </si>
  <si>
    <t>Izglītības norēķini</t>
  </si>
  <si>
    <t>Transferti izglīt.funkciju nodrošināš.</t>
  </si>
  <si>
    <t>Ielu apgaismojuma nodrošināšana</t>
  </si>
  <si>
    <t>Sarptautiskā sadraudzība</t>
  </si>
  <si>
    <t xml:space="preserve">Sporta skola </t>
  </si>
  <si>
    <t>Subsīdijas un dotācijas</t>
  </si>
  <si>
    <t>Statūtkap.palielin.SIA "Ķekavas nami"</t>
  </si>
  <si>
    <t>Pamatkap/palielināš.pašvald.SIA</t>
  </si>
  <si>
    <t>Atmaksa par ES projektiem</t>
  </si>
  <si>
    <t>Statūtkap.palielin.SIA "Baložu komun.saimn."</t>
  </si>
  <si>
    <t>Komandējumi</t>
  </si>
  <si>
    <t>Uzturēšanas izdevumu transferti</t>
  </si>
  <si>
    <t>Ķekavas kultūras centrs</t>
  </si>
  <si>
    <t>Baložu kultūras centrs</t>
  </si>
  <si>
    <t>Daugmales kultūras centrs</t>
  </si>
  <si>
    <t>Iekšējā parāda procentu nomaksa</t>
  </si>
  <si>
    <t>Budžeta iestāžu procentu maksājumi</t>
  </si>
  <si>
    <t>Ceļu investīciju projekti</t>
  </si>
  <si>
    <t>Pašvaldības teritoriju apsaimniekošana</t>
  </si>
  <si>
    <t>Izdevums "Ķekavas novads"</t>
  </si>
  <si>
    <t>Aukļu pakalpojumu apmaksa</t>
  </si>
  <si>
    <t>04.000 Ekonomiskā darbība</t>
  </si>
  <si>
    <t>06.000 Teritoriju, mājokļu apsaimniekošana</t>
  </si>
  <si>
    <t>PAMATBUDŽETS - IEŅĒMUMI</t>
  </si>
  <si>
    <t>Kods</t>
  </si>
  <si>
    <t>Nosaukums</t>
  </si>
  <si>
    <t>1.1.1.2.</t>
  </si>
  <si>
    <t>Iedzīvotāju ienākuma nodoklis par tekošo gadu</t>
  </si>
  <si>
    <t>1.1.1.1.</t>
  </si>
  <si>
    <t>1.1.0.0.</t>
  </si>
  <si>
    <t xml:space="preserve">KOPĀ </t>
  </si>
  <si>
    <t>4.1.1.1.</t>
  </si>
  <si>
    <t>Nekustamā īpašuma nodoklis par zemi tekošā gada maksājumi</t>
  </si>
  <si>
    <t>4.1.1.2.</t>
  </si>
  <si>
    <t>Nekustamā īpašuma nodoklis par zemi iepr.gadu maks.</t>
  </si>
  <si>
    <t>4.1.1.0.</t>
  </si>
  <si>
    <t>4.1.2.1.</t>
  </si>
  <si>
    <t>Nekustāmā īpašuma nodoklis par ēkām un būvēm tekošā gada maksājumi</t>
  </si>
  <si>
    <t>4.1.2.2.</t>
  </si>
  <si>
    <t>Nekustāmā īpašuma nodoklis par ēkām un būvēm iepr.gadu maks.</t>
  </si>
  <si>
    <t>4..12.0.</t>
  </si>
  <si>
    <t>4.1.3.1.</t>
  </si>
  <si>
    <t>Nekustāmā īpašuma nodoklis par mājokļiem tekošā gada maksājumi</t>
  </si>
  <si>
    <t>4.1.3.2.</t>
  </si>
  <si>
    <t>Nekustāmā īpašuma nodoklis par mājokļiem iepr.gadu maks.</t>
  </si>
  <si>
    <t>4.1.3.0.</t>
  </si>
  <si>
    <t xml:space="preserve">KOPĀ  </t>
  </si>
  <si>
    <t>5.4.1.0.</t>
  </si>
  <si>
    <t>Azartspēļu nodoklis</t>
  </si>
  <si>
    <t>5.4.0.0.</t>
  </si>
  <si>
    <t>Pārējie ieņēmumi no dividendēm</t>
  </si>
  <si>
    <t>8.0.0.0.</t>
  </si>
  <si>
    <t>9.4.2.0.</t>
  </si>
  <si>
    <t>Valsts nodevas bāriņtiesas iekasētās</t>
  </si>
  <si>
    <t>9.4.3.0.</t>
  </si>
  <si>
    <t>Valsts nodeva par uzvārda, vārda un tautības ieraksta maiņu</t>
  </si>
  <si>
    <t>9.4.5.0.</t>
  </si>
  <si>
    <t>Valsts nodeva  par civilstāvokļa  aktu reģistrēšanu</t>
  </si>
  <si>
    <t>9.4.9.0.</t>
  </si>
  <si>
    <t>Pārējās valsts nodevas</t>
  </si>
  <si>
    <t>9.4.0.0.</t>
  </si>
  <si>
    <t>9.5.1.2.</t>
  </si>
  <si>
    <t>PN par izklaidējoša rakstura pasākumu rīkošanu</t>
  </si>
  <si>
    <t>9.5.1.4.</t>
  </si>
  <si>
    <t>PN par tirdzniecību publiskās vietās</t>
  </si>
  <si>
    <t>9.5.1.5.</t>
  </si>
  <si>
    <t xml:space="preserve">PN par dzīvnieku turēšanu </t>
  </si>
  <si>
    <t>9.5.1.7.</t>
  </si>
  <si>
    <t xml:space="preserve">PN par reklāmas afišu un sludinājumu izvietošanu </t>
  </si>
  <si>
    <t>9.5.2.1.</t>
  </si>
  <si>
    <t>PN par būvatļaujas saņemšanu</t>
  </si>
  <si>
    <t>9.5.2.9.</t>
  </si>
  <si>
    <t>Pārējās nodevas, ko uzliek pašvaldības</t>
  </si>
  <si>
    <t>9.5.0.0.</t>
  </si>
  <si>
    <t>10.1.4.0.</t>
  </si>
  <si>
    <t>Naudas sodi, ko uzliek pašvaldības</t>
  </si>
  <si>
    <t>10.1.0.0.</t>
  </si>
  <si>
    <t>12.3.9.9.</t>
  </si>
  <si>
    <t>Pārējie dažādi nenodokļu ienēmumi</t>
  </si>
  <si>
    <t>12.0.0.0.</t>
  </si>
  <si>
    <t>13.2.1.0.</t>
  </si>
  <si>
    <t>Ieņēmumi no zemes īpašuma pārdošanas</t>
  </si>
  <si>
    <t>13.4.0.0.</t>
  </si>
  <si>
    <t>Ieņēmumi no pašvaldības kustāmā īpašuma un mantas realizācijas</t>
  </si>
  <si>
    <t>13.0.0.0.</t>
  </si>
  <si>
    <t>18.6.2.0.</t>
  </si>
  <si>
    <t>18.6.2.0</t>
  </si>
  <si>
    <t>Pārējās mērķdotācijas pašvaldībām no valsts budžeta(pedagogu algas)</t>
  </si>
  <si>
    <t>18.6.3.0.</t>
  </si>
  <si>
    <t>Ieņēmumi izglītības funkciju nodrošināšanai</t>
  </si>
  <si>
    <t>Reģionālās policijas ieņēmumi</t>
  </si>
  <si>
    <t>19.0.0.0.</t>
  </si>
  <si>
    <t>21.3.4.0.</t>
  </si>
  <si>
    <t>Procentu ieņēmumi no pašu ieguldījumiem</t>
  </si>
  <si>
    <t>21.3.5.2.</t>
  </si>
  <si>
    <t>Ieņēmumi no vecāku maksām</t>
  </si>
  <si>
    <t>21.3.5.9.</t>
  </si>
  <si>
    <t>Pārējie ieņēmumi par izglītības pakalpojumiem</t>
  </si>
  <si>
    <t>21.3.7.9.</t>
  </si>
  <si>
    <t>Ieņēmumi par pārējo dokumentu izsn.un pārējiem kanc.pakalpoj.</t>
  </si>
  <si>
    <t>21.3.8.1.</t>
  </si>
  <si>
    <t>Ieņēmumi par telpu nomu</t>
  </si>
  <si>
    <t>21.3.8.4.</t>
  </si>
  <si>
    <t>Ieņēmumi par zemes nomu</t>
  </si>
  <si>
    <t>21.3.8.9.</t>
  </si>
  <si>
    <t>Pārējie ieņēmumi par nomu un īri</t>
  </si>
  <si>
    <t>21.3.9.1.</t>
  </si>
  <si>
    <t>Maksa par personu uzturēšanos sociālās aprūpes iestādēs</t>
  </si>
  <si>
    <t>21.3.9.2.</t>
  </si>
  <si>
    <t>Ieņēmumi no pacientu iemaksām</t>
  </si>
  <si>
    <t>21.3.9.3.</t>
  </si>
  <si>
    <t>Ieņēmumi par biļešu realizāciju</t>
  </si>
  <si>
    <t>21.3.9.9.</t>
  </si>
  <si>
    <t>Citi ieņēmumi un maksas pakalpojumi</t>
  </si>
  <si>
    <t>21.4.2.9.</t>
  </si>
  <si>
    <t>Pārējie īpašiem mērķiem noteiktie ieņēmumi</t>
  </si>
  <si>
    <t>Pārējie iepriekš neklasificētie ieņēmumi</t>
  </si>
  <si>
    <t>21.0.0.0.</t>
  </si>
  <si>
    <t>Naudas līdzekļu atlikums gada sākumā</t>
  </si>
  <si>
    <t>PAVISAM IEŅĒMUMI</t>
  </si>
  <si>
    <t>PAMATBUDŽETS - IZDEVUMI</t>
  </si>
  <si>
    <t>01.110</t>
  </si>
  <si>
    <t>01.721</t>
  </si>
  <si>
    <t>01.890</t>
  </si>
  <si>
    <t>01.830</t>
  </si>
  <si>
    <t>Norēķini par izglītības pakalpojumiem</t>
  </si>
  <si>
    <t>Norēķini par iemaksām PFIF</t>
  </si>
  <si>
    <t>01.000</t>
  </si>
  <si>
    <t>IZPILDVARAS UN LIKUMDOŠANAS INSTITŪCIJAS</t>
  </si>
  <si>
    <t>03.110</t>
  </si>
  <si>
    <t>03.000</t>
  </si>
  <si>
    <t>SABIEDRISKĀ KĀRTĪBA UN DROŠĪBA</t>
  </si>
  <si>
    <t>04.510</t>
  </si>
  <si>
    <t>Ielu un ceļu apsaimniekošana un remonts</t>
  </si>
  <si>
    <t>04.000</t>
  </si>
  <si>
    <t>EKONOMISKĀ DARBĪBA</t>
  </si>
  <si>
    <t>06.200</t>
  </si>
  <si>
    <t>06.400</t>
  </si>
  <si>
    <t>06.600</t>
  </si>
  <si>
    <t>06.000</t>
  </si>
  <si>
    <t>PAŠVALDĪBAS TERIT.UN MĀJOKĻU APSAIMNIEKOŠANA</t>
  </si>
  <si>
    <t>07.210</t>
  </si>
  <si>
    <t>07.000</t>
  </si>
  <si>
    <t>08.230</t>
  </si>
  <si>
    <t>08.100</t>
  </si>
  <si>
    <t>08.330</t>
  </si>
  <si>
    <t>08.620</t>
  </si>
  <si>
    <t>Pārējie kultūras un sporta pasākumi</t>
  </si>
  <si>
    <t>Starptautiskās sadarbības projekti</t>
  </si>
  <si>
    <t>08.000</t>
  </si>
  <si>
    <t>ATPŪTA,KULTŪRA,RELIĢIJA</t>
  </si>
  <si>
    <t>09.219</t>
  </si>
  <si>
    <t>09.211</t>
  </si>
  <si>
    <t>09.100</t>
  </si>
  <si>
    <t>09.510</t>
  </si>
  <si>
    <t>09.820</t>
  </si>
  <si>
    <t>09.810</t>
  </si>
  <si>
    <t>09.600</t>
  </si>
  <si>
    <t>09.000</t>
  </si>
  <si>
    <t>IZGLĪTĪBA</t>
  </si>
  <si>
    <t>10.700</t>
  </si>
  <si>
    <t>10.200</t>
  </si>
  <si>
    <t>10.400</t>
  </si>
  <si>
    <t>Pirmsskolas vecuma bērnu nodrošināšana ar vietām PII</t>
  </si>
  <si>
    <t>10.500</t>
  </si>
  <si>
    <t>10.000</t>
  </si>
  <si>
    <t>SOCIĀLĀ AIZSARDZĪBA</t>
  </si>
  <si>
    <t>Līdzekļu atlikums gada beigās</t>
  </si>
  <si>
    <t>PAVISAM IZDEVUMI</t>
  </si>
  <si>
    <t>FINANSĒŠANA</t>
  </si>
  <si>
    <t>21.3.9.4.</t>
  </si>
  <si>
    <t>Ieņēmumi par komunālajiem pakalpojumiem</t>
  </si>
  <si>
    <t>Pārējās kompensācijas un pabalsti</t>
  </si>
  <si>
    <t>Ķekavas novada domes</t>
  </si>
  <si>
    <t>3.pielikums</t>
  </si>
  <si>
    <t>09.000 IZGLĪTĪBA</t>
  </si>
  <si>
    <t>10.000 SOCIĀLĀ AIZSARDZĪBA</t>
  </si>
  <si>
    <t>IZDEVUMU KOPSAVILKUMS</t>
  </si>
  <si>
    <t>Projekts - Deinstitucionalizācija</t>
  </si>
  <si>
    <t>Klientu apkalpošanas centrs</t>
  </si>
  <si>
    <t>Dotācijas biedrībām un nodibinājumiem</t>
  </si>
  <si>
    <t>Maksa par kapitāla izmantošanu</t>
  </si>
  <si>
    <t>Projekts-Deinstitucionalizācija</t>
  </si>
  <si>
    <t>Ieņēmumi kopā</t>
  </si>
  <si>
    <t>17.2.0.0.</t>
  </si>
  <si>
    <t>5.5.3.1.</t>
  </si>
  <si>
    <t>07.450</t>
  </si>
  <si>
    <t>Veselības veicināšana un slimību profilakse Ķekavas novadā</t>
  </si>
  <si>
    <t>Nacionālā veselības dienesta finansējums - Ambulance</t>
  </si>
  <si>
    <t>Transferti</t>
  </si>
  <si>
    <t>Projekts Izglītojamo kompetenču attīstība</t>
  </si>
  <si>
    <t>Kredītu pamatsummas atmaksa</t>
  </si>
  <si>
    <t>Iepriekšējā gada nesadalītais iedzīvotāju ienākuma nodoklis</t>
  </si>
  <si>
    <t>Projekts - Veselības veicināšana</t>
  </si>
  <si>
    <t>2021.plāns</t>
  </si>
  <si>
    <t xml:space="preserve">Skolu bibliotēku grāmatu iegāde, tautas kolektīvi </t>
  </si>
  <si>
    <t>Naudas sodi, ko uzliek par pārkāpumiem ceļu satiksmē</t>
  </si>
  <si>
    <t>10.1.5.4.</t>
  </si>
  <si>
    <t>Līdzfinansējums atbalstam bezdarba gadījumos</t>
  </si>
  <si>
    <t>Līdzfinansējums Deinstitucionalizācijai</t>
  </si>
  <si>
    <t>Līdzfinansējums Klientu apkalpošanas centram</t>
  </si>
  <si>
    <t>ES līdzfinasējums Sporta aģentūrai</t>
  </si>
  <si>
    <t>Saistības</t>
  </si>
  <si>
    <t>Saistības kopā</t>
  </si>
  <si>
    <t>Baložu vidusskolas piebūves būvniecība</t>
  </si>
  <si>
    <t xml:space="preserve">ES līdzfinansējums Veselības veicināšanai un profilaksei Ķekavas novadā </t>
  </si>
  <si>
    <t>ES līdzfinansējums izglītojamo individuālo kompetenču attīstībai</t>
  </si>
  <si>
    <t xml:space="preserve">Klientu apkalpošanas centra izveide </t>
  </si>
  <si>
    <t>Programma "Latvijas skolas soma"</t>
  </si>
  <si>
    <t>ES līdzfinansējums Pļavniekkalna pamatskolai</t>
  </si>
  <si>
    <t>Administratīvā pārvalde</t>
  </si>
  <si>
    <t>IT uzturēšana</t>
  </si>
  <si>
    <t>Finanšu pārvalde</t>
  </si>
  <si>
    <t>Īpašumu pārvalde</t>
  </si>
  <si>
    <t>Projekts "Skolas soma"</t>
  </si>
  <si>
    <t>Ķekavas vidussk. un Baložu vidussk. mācību vides uzlabošana</t>
  </si>
  <si>
    <t>Ķekavas un Baložu vidussk.māc.vides uzlaboš.</t>
  </si>
  <si>
    <r>
      <t>Mater.,preces, invent.virs</t>
    </r>
    <r>
      <rPr>
        <i/>
        <sz val="8"/>
        <color indexed="8"/>
        <rFont val="Calibri"/>
        <family val="2"/>
      </rPr>
      <t xml:space="preserve"> euro</t>
    </r>
    <r>
      <rPr>
        <sz val="8"/>
        <color indexed="8"/>
        <rFont val="Calibri"/>
        <family val="2"/>
      </rPr>
      <t xml:space="preserve"> 500</t>
    </r>
  </si>
  <si>
    <t>Sociālās rehabilitācijas pakalpojumi</t>
  </si>
  <si>
    <t>Atbalsts izglītojamo indiv. kompetenču atbalstam</t>
  </si>
  <si>
    <t>Valsts finansējums - Sociālā dienesta pilotprojekts</t>
  </si>
  <si>
    <t>Programma Skolas soma</t>
  </si>
  <si>
    <t>Valsts dotācija autoceļiem</t>
  </si>
  <si>
    <t>VIDES AIZSARDZĪBA</t>
  </si>
  <si>
    <t>05.000</t>
  </si>
  <si>
    <t>05.600</t>
  </si>
  <si>
    <t>Vides aizsardzība - dabas resursu nodoklis</t>
  </si>
  <si>
    <t>Dotācija autoceļiem</t>
  </si>
  <si>
    <t>Projekts URBACT</t>
  </si>
  <si>
    <t>Kredīta pamatsummas atmaksa no dotācijas autoceļiem</t>
  </si>
  <si>
    <t>Skolu Jaunatnes dziesmu un deju svētki</t>
  </si>
  <si>
    <t>Kredīta pamatsummas atmaksa(pamatbudžets)</t>
  </si>
  <si>
    <t>Dabas resursu nodokļa konta atlikums gada sākumā</t>
  </si>
  <si>
    <t>Autoceļu dotācijas atlikums gada sākumā</t>
  </si>
  <si>
    <t>18.6.3.0</t>
  </si>
  <si>
    <t>Uzvaras prospekta un Jaunatnes ielas Baložos pārbūve</t>
  </si>
  <si>
    <t>5.5.0.0.</t>
  </si>
  <si>
    <t>Brīvpusdienas</t>
  </si>
  <si>
    <t>19.2.0.0.</t>
  </si>
  <si>
    <t>Transferti Baložu vidusskolas mācību vides uzlabošanai</t>
  </si>
  <si>
    <t>Valsts finansējums Baložu vidusskolas mācību vides uzlabošanai</t>
  </si>
  <si>
    <t>ES finansējums Uzvaras prosp. un Jaunatnes ielas pārbūvei Baložos</t>
  </si>
  <si>
    <t>ES finansējums deinstitucionalizācijas projektam</t>
  </si>
  <si>
    <t xml:space="preserve"> ES līdzfinasējums Proj.URBACT</t>
  </si>
  <si>
    <t>Materiāli,preces, inventārs</t>
  </si>
  <si>
    <t xml:space="preserve">                                                                     04.000 EKONOMISKĀ DARBĪBA                </t>
  </si>
  <si>
    <t>Maksājumi iedzīvotājiem un kompensācijas</t>
  </si>
  <si>
    <t>Stipendijas un transporta kompensācijas</t>
  </si>
  <si>
    <t>Atmaksa valsts budžetam</t>
  </si>
  <si>
    <t>Skolu jaunatnes dziesmu un deju svētki</t>
  </si>
  <si>
    <t xml:space="preserve">Brīvpusdienu apmaksa </t>
  </si>
  <si>
    <t>08.000 Atpūta, kultūra un sports</t>
  </si>
  <si>
    <t>Ieņēmumi par projektu īstenošanu</t>
  </si>
  <si>
    <t>VESELĪBA</t>
  </si>
  <si>
    <t>12.2.3.0</t>
  </si>
  <si>
    <t>Zvejas licences</t>
  </si>
  <si>
    <t>01.812</t>
  </si>
  <si>
    <t>Mērķdotācija -Teritorijas plānošanas dokumentu izstrāde</t>
  </si>
  <si>
    <t>Mērķdotācija teritorijas attīstības plānošanas dokumentu projektu izstrādei</t>
  </si>
  <si>
    <t>Aizņēmums PII Ieviņa pārbūvei</t>
  </si>
  <si>
    <t>Saulgriežu ielas pārbūve Baložos 1.kārta</t>
  </si>
  <si>
    <t>Saiules ielas pārbūve Odukalnā Ķekavā</t>
  </si>
  <si>
    <t>Veloceliņa izbūve gar autoceļu V2 Ķekavā</t>
  </si>
  <si>
    <t>ES finansējums Soc.dienesta projektiem</t>
  </si>
  <si>
    <t>Uzvaras prospekta/jaunatnes ielas pārbūve (ES finans.projekts)</t>
  </si>
  <si>
    <t>Mērķdotācija kopīga jaunveid.novada admin.struktūras proj.izstrādei</t>
  </si>
  <si>
    <t>Mērķdotācija kopīga jaunveidojamā novada admin.struktūras proj.izstrādei</t>
  </si>
  <si>
    <t>04.900</t>
  </si>
  <si>
    <t>Projekts -Sabiedrībā balstītu pakalp.infrastrukt.izveide (Deinstitucionaliz.)</t>
  </si>
  <si>
    <t>ES līdzfinansējums projektam Pārrobežu sadarbība kapacitātes stiprināšanai</t>
  </si>
  <si>
    <t>Projekts Pārrobežu sadarbība kapacitātes stiprināšanai</t>
  </si>
  <si>
    <t>Mērķdotāc.terit.plān.dok.izstrāde</t>
  </si>
  <si>
    <t>Kompensācijas</t>
  </si>
  <si>
    <t>Mērķdot.ATR izstr.</t>
  </si>
  <si>
    <t>Proj.Pārrobežu sadarbība</t>
  </si>
  <si>
    <t>Deinstitucionaliz.(būvniec.)</t>
  </si>
  <si>
    <t>Uzvaras prosp./Jaun.iela</t>
  </si>
  <si>
    <t xml:space="preserve">  Ielu un ceļu apsaimniekošana</t>
  </si>
  <si>
    <t xml:space="preserve">   Ceļu investīciju projekti</t>
  </si>
  <si>
    <t>Aizņēmums Pļavniekkalna skolas moduļu piebūvei</t>
  </si>
  <si>
    <t>saistošajiem noteikumiem Nr..../2021</t>
  </si>
  <si>
    <t>Citas kompensācijas</t>
  </si>
  <si>
    <t>Izglītības, kult. un sporta  pārvalde</t>
  </si>
  <si>
    <t>2021.apstiprināts</t>
  </si>
  <si>
    <t xml:space="preserve">Administratīvā pārvalde </t>
  </si>
  <si>
    <t xml:space="preserve">IT uzturēšana </t>
  </si>
  <si>
    <t xml:space="preserve">Finanšu pārvalde </t>
  </si>
  <si>
    <t xml:space="preserve">Deputātu, komiteju un komisiju darbs </t>
  </si>
  <si>
    <t xml:space="preserve">Īpašumu pārvalde </t>
  </si>
  <si>
    <t>Vēlēšanu komisija 2021</t>
  </si>
  <si>
    <t>Valsts finansējums Sociālās aprūpes centram (pabalsti)</t>
  </si>
  <si>
    <t>21.1.9.4</t>
  </si>
  <si>
    <t>Ieņēmumi no vadošā partnera grupas īstenotajiem ES projektiem</t>
  </si>
  <si>
    <t>21.3.9.5</t>
  </si>
  <si>
    <t>Projekts Urbact</t>
  </si>
  <si>
    <t xml:space="preserve"> 05.000 Vides aizsardzība</t>
  </si>
  <si>
    <t>Saņemtie transferti no citām pašvaldībām</t>
  </si>
  <si>
    <t xml:space="preserve">Aizņēmums asfaltbetona seguma remontiem </t>
  </si>
  <si>
    <t>J.Žilko</t>
  </si>
  <si>
    <t xml:space="preserve"> Attīstības pārvalde </t>
  </si>
  <si>
    <t xml:space="preserve"> Valsts dotācija autoceļiem</t>
  </si>
  <si>
    <t xml:space="preserve">     Dabas resursu nodoklis</t>
  </si>
  <si>
    <t xml:space="preserve">Ķekavas pagasta kultūras centrs </t>
  </si>
  <si>
    <t xml:space="preserve">Daugmales kultūras centrs </t>
  </si>
  <si>
    <t xml:space="preserve">Ķekavas vidusskola </t>
  </si>
  <si>
    <t xml:space="preserve">Pļavniekkalna sākumskola </t>
  </si>
  <si>
    <t xml:space="preserve">Baložu vidusskola </t>
  </si>
  <si>
    <t xml:space="preserve">Daugmales pamatskola </t>
  </si>
  <si>
    <t xml:space="preserve">PII "Ieviņa" </t>
  </si>
  <si>
    <t xml:space="preserve">PII "Zvaigznīte" </t>
  </si>
  <si>
    <t xml:space="preserve">PII "Avotiņš" </t>
  </si>
  <si>
    <t xml:space="preserve">PII "Bitīte" </t>
  </si>
  <si>
    <t xml:space="preserve">Ķekavas mākslas skola </t>
  </si>
  <si>
    <t xml:space="preserve">Ķekavas mūzikas skola </t>
  </si>
  <si>
    <t xml:space="preserve">Ķekavas sporta skola </t>
  </si>
  <si>
    <t xml:space="preserve">Sociālais dienests </t>
  </si>
  <si>
    <t xml:space="preserve">Sociālās aprūpes centrs </t>
  </si>
  <si>
    <t xml:space="preserve">Bāriņtiesa </t>
  </si>
  <si>
    <t xml:space="preserve">Izglītības, kultūras un sporta pārvalde </t>
  </si>
  <si>
    <t xml:space="preserve">Sporta aģentūra </t>
  </si>
  <si>
    <t xml:space="preserve">Ķekavas ambulance </t>
  </si>
  <si>
    <t xml:space="preserve">Attīstības pārvalde </t>
  </si>
  <si>
    <t>Mercendarbes muiža</t>
  </si>
  <si>
    <t>Bērnu pēcpusdienas centrs"Baltais ērglis"</t>
  </si>
  <si>
    <t>Baldones novada jauniešu centrs</t>
  </si>
  <si>
    <t>08.220</t>
  </si>
  <si>
    <t>Baldones muzejs</t>
  </si>
  <si>
    <t>Labklājības ministrijas finansētie asistenti (Baldone)</t>
  </si>
  <si>
    <t>Pilsētas un ceļu uzturēšanas dienests</t>
  </si>
  <si>
    <t>08.210</t>
  </si>
  <si>
    <t>Baldones novada bibliotēka</t>
  </si>
  <si>
    <t>Sociālās aprūpes centrs "Baldone"</t>
  </si>
  <si>
    <t>PII "Vāverīte"</t>
  </si>
  <si>
    <t>Baldones mākslas skola</t>
  </si>
  <si>
    <t>Baldones vidusskola</t>
  </si>
  <si>
    <t xml:space="preserve">Baldones Bāriņtiesa </t>
  </si>
  <si>
    <t xml:space="preserve"> Sociālais dienests (Baldone)</t>
  </si>
  <si>
    <t>Autoceļi Baldone</t>
  </si>
  <si>
    <t>Baldones mūzikas pamatskola</t>
  </si>
  <si>
    <t>J.Dūmiņa Baldones mūzikas skola</t>
  </si>
  <si>
    <t>Projekts Pumpurs (Baldone)</t>
  </si>
  <si>
    <t>Projekts Baldones vsk. stratēģiskā skolu apmaiņas partnerība (DAMD)</t>
  </si>
  <si>
    <t>Projekts Baldones vsk. stratēģiskā skolu apmaiņas partnerība (SNE)</t>
  </si>
  <si>
    <t>Projekts SA-DARBĪBA (Baldone)</t>
  </si>
  <si>
    <t>Projekts FIND YOUR VOICE (Baldone)</t>
  </si>
  <si>
    <t>Projekts PROTI UN DARI (Baldone)</t>
  </si>
  <si>
    <t>Projekts Sabiedriskie darbi (Baldone)</t>
  </si>
  <si>
    <t>Aizņēmums Sociālās aprūpes centra renovācijai Baldonē</t>
  </si>
  <si>
    <t>Statūtkapitāla palielināšana SIA BŪKS Baldone</t>
  </si>
  <si>
    <t>Attīstības nodaļa (Baldone)</t>
  </si>
  <si>
    <t>8.3.0.0.</t>
  </si>
  <si>
    <t>9.5.1.1.</t>
  </si>
  <si>
    <t>PN par domes izstrādāto oficiālo dokumentu un apliecinātu to kopiju saņemšanu</t>
  </si>
  <si>
    <t>9.5.1.9.</t>
  </si>
  <si>
    <t>PN pae simbolikas izmantošanu</t>
  </si>
  <si>
    <t>12.3.9.5</t>
  </si>
  <si>
    <t>Līgumsodi un procentu maksājumi par saistību neizpildi</t>
  </si>
  <si>
    <t>13.2.2.0</t>
  </si>
  <si>
    <t>Ieņēmumi no meža īpašuma pārdošanas</t>
  </si>
  <si>
    <t>13.5.0.0</t>
  </si>
  <si>
    <t>Projekts "Jauniešu centra projekti"</t>
  </si>
  <si>
    <t>17.0.0.0.</t>
  </si>
  <si>
    <t>Labklājības ministrijas asistentu pakalpojumu nodrošināš. (Baldone)</t>
  </si>
  <si>
    <t>Projekts "PuMPuRS"</t>
  </si>
  <si>
    <t>Pašvald.budžetā saņemtā valsts budžeta dotācija (brīvpusdienas)</t>
  </si>
  <si>
    <t>Naudas līdzekļu atlikums gada sākumā (Baldone)</t>
  </si>
  <si>
    <t>Baldones admoinistrācija</t>
  </si>
  <si>
    <t>Baldones administrācija</t>
  </si>
  <si>
    <t>Teritoriju attīstība (Baldone)</t>
  </si>
  <si>
    <t>Statūtkap.palielin.SIA "BŪKS"</t>
  </si>
  <si>
    <t>Transfeerti citām pašvaldībām</t>
  </si>
  <si>
    <t>Pēcpusd.centrs "Baltais ērglis"</t>
  </si>
  <si>
    <t>Projekts "Proti un dari"</t>
  </si>
  <si>
    <t>Pojekts "Pumpurs"</t>
  </si>
  <si>
    <t>Projekts "Sadarbība"</t>
  </si>
  <si>
    <t>Stratēģ.skolu apm.partnerība DAMD</t>
  </si>
  <si>
    <t>Stratēģ.skolu apm.partnerība SNE</t>
  </si>
  <si>
    <t>Projekts "Find your voice"</t>
  </si>
  <si>
    <t>Sociālais dienests (Baldone)</t>
  </si>
  <si>
    <t>Baldones Bāriņtiesa</t>
  </si>
  <si>
    <t>Labklāj.ministr.  finansētie asistenti (Baldone)</t>
  </si>
  <si>
    <t>Sociālie pabalsti</t>
  </si>
  <si>
    <t>Sociālie pabalsti natūrā</t>
  </si>
  <si>
    <t>Klientu apkalpošanas centrs (Baldone)</t>
  </si>
  <si>
    <t>Atmaksas valsts budžetam</t>
  </si>
  <si>
    <t xml:space="preserve">   03.000 SABIEDRISKĀ KĀRTĪBA UN DROŠĪBA    </t>
  </si>
  <si>
    <t xml:space="preserve">05.000 VIDES AIZSARDZĪBA   </t>
  </si>
  <si>
    <t xml:space="preserve">                         07.000 VESELĪBA         </t>
  </si>
  <si>
    <t xml:space="preserve">08.000 ATPŪTA, KULTŪRA UN RELIĢIJA                 </t>
  </si>
  <si>
    <t>Ieņēmumi no pašvaldības īpašuma iznomāšanas</t>
  </si>
  <si>
    <t>Labklājības ministrijas mērķdotācija  krīzes pabalstam (Baldone)</t>
  </si>
  <si>
    <t>Mērķdotācija audžuģimenei no Labklājības min. finansējuma (Baldone)</t>
  </si>
  <si>
    <t>Atbalsta fonds vistrūcīgākajām personām (Baldone)</t>
  </si>
  <si>
    <t>Mērķdotācija maznodrošinātiem iedz.un asistentiem(soc.dienests Ķekava)</t>
  </si>
  <si>
    <t>Sporta komplekss (Baldone)</t>
  </si>
  <si>
    <t>Kultūras centrs "Baldone"</t>
  </si>
  <si>
    <t>Mākslinieciskās pašdarbības kolektīvu vadītāji</t>
  </si>
  <si>
    <t>Mākslin.pašdarbības kolektīvu vadītāji (Baldone)</t>
  </si>
  <si>
    <t>Projekts Sabiedriskie darbi Baldone</t>
  </si>
  <si>
    <t>18.6.4.0.</t>
  </si>
  <si>
    <t>Dotācija no PFIF</t>
  </si>
  <si>
    <t>03.600</t>
  </si>
  <si>
    <t>Sabiedriskā kārtība un drošība</t>
  </si>
  <si>
    <t>1.pielikums</t>
  </si>
  <si>
    <t>2.pielikums</t>
  </si>
  <si>
    <t>saistošajiem noteikumiem Nr.../2021</t>
  </si>
  <si>
    <t>Klientu apkalpošanas centra izveide (Baldone)</t>
  </si>
  <si>
    <t>Izmaiņas</t>
  </si>
  <si>
    <t>2022.apstiprināts</t>
  </si>
  <si>
    <t>2022.plāns</t>
  </si>
  <si>
    <t>2023.plāns</t>
  </si>
  <si>
    <t>2023.apstiprināts</t>
  </si>
  <si>
    <t>Mērķdotācija ATR admin.izdevumu līdzfinansēšanai</t>
  </si>
  <si>
    <t>Jaunā Bāriņtiesa</t>
  </si>
  <si>
    <t>Valsts mērķdotācija atbalsts bērnu un jauniešu nometņu organizēšanai</t>
  </si>
  <si>
    <t>21.3.8.3.</t>
  </si>
  <si>
    <t>Ieņēmumi no kustāmā īpašuma iznomāšanas</t>
  </si>
  <si>
    <t>21.4.9.0</t>
  </si>
  <si>
    <t>Aizņēmums veloceliņa būvniecībai gar A7 (posmā Annužas)</t>
  </si>
  <si>
    <t xml:space="preserve">Aizņēmums veloceliņa būvniecībai gar A7 </t>
  </si>
  <si>
    <t>Mērķdotācija par interneta pilnveidošanas izdevumu apmaksu</t>
  </si>
  <si>
    <t>21.1.9.2</t>
  </si>
  <si>
    <t>Ieņēmumi no citu valstu finanšu palīdzības programmas īstenošanas</t>
  </si>
  <si>
    <t>Projekts Erasmus + Guidance&amp; Digital tools and method</t>
  </si>
  <si>
    <t>Mērķdot.ATR admin.izdevumu līdzfinansēšanai</t>
  </si>
  <si>
    <t>Proj. Erasmus + Guidance &amp; Digital tools and method</t>
  </si>
  <si>
    <t xml:space="preserve">ES finansējuma Atmaksa </t>
  </si>
  <si>
    <t>Pašvaldības un tās iest.savst.transf.</t>
  </si>
  <si>
    <t>Ķekavas novada Bāriņtiesa</t>
  </si>
  <si>
    <t>konta atlikums gada beigās</t>
  </si>
  <si>
    <t>EKK 7230</t>
  </si>
  <si>
    <t>Dotācija biedrībām,komersantiem</t>
  </si>
  <si>
    <t>Projekts "Karjeras atbalsts vispārējās un profesionālās izglītības iestādēs"</t>
  </si>
  <si>
    <t>09.910</t>
  </si>
  <si>
    <t>Projekts Karjeras atbalsts visp. un profes. izglīt. iestādēs</t>
  </si>
  <si>
    <t>Projekts "Karjeras atbalsts vispār. un profes. izglīt. iestādēs</t>
  </si>
  <si>
    <t>Transferti uz valsts budžetu</t>
  </si>
  <si>
    <t>Baldones pašvaldības konta atlikuma pārgrāmatošana uz 01.07.2021</t>
  </si>
  <si>
    <t>Līdzekļu atlikums gada beigās (projekta  atlikums)</t>
  </si>
  <si>
    <t>2021.gada XX oktobra</t>
  </si>
  <si>
    <t xml:space="preserve">  4.pielikums Ķekavas novada domes 2021.gada 29.jūlija saistošajiem noteikumiem Nr.18/2021</t>
  </si>
  <si>
    <t>Ķekavas novada domes 2021.gada 20.oktobra</t>
  </si>
  <si>
    <t>saistošajiem noteikumiem Nr.36/2021</t>
  </si>
  <si>
    <t>Ķekavas novada domes 2021.gada 29.jūlija</t>
  </si>
  <si>
    <t>saistošajiem noteikumiem Nr.18/2021</t>
  </si>
  <si>
    <t xml:space="preserve">Domes priekšsēdētāja:              (PARAKSTS*) </t>
  </si>
  <si>
    <t xml:space="preserve">*ŠIS  DOKUMENTS  IR  ELEKTRONISKI  PARAKSTĪTS  AR  DROŠU </t>
  </si>
  <si>
    <t>ELEKTRONISKO  PARAKSTU  UN  SATUR  LAIKA  ZĪMOGU.</t>
  </si>
  <si>
    <t>4.pielikums</t>
  </si>
  <si>
    <r>
      <t>Mater.,preces, invent.virs</t>
    </r>
    <r>
      <rPr>
        <i/>
        <sz val="9"/>
        <color indexed="8"/>
        <rFont val="Times New Roman"/>
        <family val="1"/>
      </rPr>
      <t xml:space="preserve"> euro</t>
    </r>
    <r>
      <rPr>
        <sz val="9"/>
        <color indexed="8"/>
        <rFont val="Times New Roman"/>
        <family val="1"/>
      </rPr>
      <t xml:space="preserve"> 500</t>
    </r>
  </si>
  <si>
    <r>
      <t xml:space="preserve">                                                                                       01.000 VISPĀRĒJIE VALDĪBAS DIENESTI              </t>
    </r>
    <r>
      <rPr>
        <sz val="12"/>
        <color indexed="8"/>
        <rFont val="Times New Roman"/>
        <family val="1"/>
      </rPr>
      <t xml:space="preserve">   </t>
    </r>
  </si>
  <si>
    <r>
      <t>Mater.,preces, invent.virs</t>
    </r>
    <r>
      <rPr>
        <i/>
        <sz val="9"/>
        <color indexed="8"/>
        <rFont val="Calibri"/>
        <family val="2"/>
      </rPr>
      <t xml:space="preserve"> euro</t>
    </r>
    <r>
      <rPr>
        <sz val="9"/>
        <color indexed="8"/>
        <rFont val="Calibri"/>
        <family val="2"/>
      </rPr>
      <t xml:space="preserve"> 500</t>
    </r>
  </si>
  <si>
    <t xml:space="preserve">       06.00 TERITORIJU UN MĀJOKĻU APSAIMNIEKOŠANA </t>
  </si>
</sst>
</file>

<file path=xl/styles.xml><?xml version="1.0" encoding="utf-8"?>
<styleSheet xmlns="http://schemas.openxmlformats.org/spreadsheetml/2006/main">
  <numFmts count="4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0.0"/>
    <numFmt numFmtId="195" formatCode="#,##0.0"/>
    <numFmt numFmtId="196" formatCode="#,##0.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  <font>
      <i/>
      <sz val="8"/>
      <color indexed="8"/>
      <name val="Calibri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b/>
      <sz val="8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0" fillId="20" borderId="0" applyNumberFormat="0" applyBorder="0" applyAlignment="0" applyProtection="0"/>
    <xf numFmtId="0" fontId="45" fillId="14" borderId="0" applyNumberFormat="0" applyBorder="0" applyAlignment="0" applyProtection="0"/>
    <xf numFmtId="0" fontId="0" fillId="21" borderId="0" applyNumberFormat="0" applyBorder="0" applyAlignment="0" applyProtection="0"/>
    <xf numFmtId="0" fontId="45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7" borderId="1" applyNumberFormat="0" applyAlignment="0" applyProtection="0"/>
    <xf numFmtId="0" fontId="55" fillId="0" borderId="6" applyNumberFormat="0" applyFill="0" applyAlignment="0" applyProtection="0"/>
    <xf numFmtId="0" fontId="56" fillId="38" borderId="0" applyNumberFormat="0" applyBorder="0" applyAlignment="0" applyProtection="0"/>
    <xf numFmtId="0" fontId="57" fillId="38" borderId="0" applyNumberFormat="0" applyBorder="0" applyAlignment="0" applyProtection="0"/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39" borderId="7" applyNumberFormat="0" applyFont="0" applyAlignment="0" applyProtection="0"/>
    <xf numFmtId="0" fontId="0" fillId="39" borderId="7" applyNumberFormat="0" applyFont="0" applyAlignment="0" applyProtection="0"/>
    <xf numFmtId="0" fontId="58" fillId="34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5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0" xfId="0" applyFont="1" applyBorder="1" applyAlignment="1">
      <alignment horizontal="left"/>
    </xf>
    <xf numFmtId="49" fontId="9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/>
    </xf>
    <xf numFmtId="0" fontId="13" fillId="0" borderId="0" xfId="0" applyFont="1" applyAlignment="1">
      <alignment/>
    </xf>
    <xf numFmtId="0" fontId="7" fillId="18" borderId="10" xfId="0" applyFont="1" applyFill="1" applyBorder="1" applyAlignment="1">
      <alignment horizontal="left"/>
    </xf>
    <xf numFmtId="0" fontId="7" fillId="18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3" fontId="7" fillId="18" borderId="10" xfId="0" applyNumberFormat="1" applyFont="1" applyFill="1" applyBorder="1" applyAlignment="1">
      <alignment horizontal="right" vertical="center"/>
    </xf>
    <xf numFmtId="3" fontId="12" fillId="18" borderId="10" xfId="0" applyNumberFormat="1" applyFont="1" applyFill="1" applyBorder="1" applyAlignment="1">
      <alignment/>
    </xf>
    <xf numFmtId="49" fontId="7" fillId="18" borderId="10" xfId="0" applyNumberFormat="1" applyFont="1" applyFill="1" applyBorder="1" applyAlignment="1">
      <alignment horizontal="left"/>
    </xf>
    <xf numFmtId="49" fontId="9" fillId="41" borderId="10" xfId="0" applyNumberFormat="1" applyFont="1" applyFill="1" applyBorder="1" applyAlignment="1">
      <alignment horizontal="left"/>
    </xf>
    <xf numFmtId="0" fontId="9" fillId="41" borderId="10" xfId="0" applyFont="1" applyFill="1" applyBorder="1" applyAlignment="1">
      <alignment/>
    </xf>
    <xf numFmtId="0" fontId="9" fillId="41" borderId="10" xfId="0" applyFont="1" applyFill="1" applyBorder="1" applyAlignment="1">
      <alignment horizontal="left"/>
    </xf>
    <xf numFmtId="0" fontId="8" fillId="18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left"/>
    </xf>
    <xf numFmtId="186" fontId="9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0" fontId="10" fillId="0" borderId="0" xfId="0" applyFont="1" applyAlignment="1">
      <alignment horizontal="right"/>
    </xf>
    <xf numFmtId="0" fontId="61" fillId="0" borderId="0" xfId="0" applyFont="1" applyAlignment="1">
      <alignment/>
    </xf>
    <xf numFmtId="0" fontId="10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64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9" fillId="0" borderId="0" xfId="0" applyFont="1" applyAlignment="1">
      <alignment horizontal="right"/>
    </xf>
    <xf numFmtId="3" fontId="7" fillId="18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Border="1" applyAlignment="1">
      <alignment/>
    </xf>
    <xf numFmtId="3" fontId="7" fillId="18" borderId="10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18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/>
    </xf>
    <xf numFmtId="3" fontId="9" fillId="0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4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6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5" fillId="0" borderId="0" xfId="0" applyFont="1" applyAlignment="1">
      <alignment/>
    </xf>
    <xf numFmtId="0" fontId="9" fillId="0" borderId="12" xfId="0" applyFont="1" applyBorder="1" applyAlignment="1">
      <alignment/>
    </xf>
    <xf numFmtId="49" fontId="9" fillId="0" borderId="12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3" fontId="3" fillId="4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66" fillId="0" borderId="0" xfId="0" applyFont="1" applyAlignment="1">
      <alignment/>
    </xf>
    <xf numFmtId="0" fontId="63" fillId="0" borderId="0" xfId="0" applyFont="1" applyAlignment="1">
      <alignment horizontal="right"/>
    </xf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3" fillId="0" borderId="12" xfId="70" applyFont="1" applyBorder="1" applyAlignment="1">
      <alignment horizontal="center" vertical="center" wrapText="1"/>
      <protection/>
    </xf>
    <xf numFmtId="0" fontId="65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13" xfId="70" applyFont="1" applyBorder="1" applyAlignment="1">
      <alignment horizontal="center" vertical="center" wrapText="1"/>
      <protection/>
    </xf>
    <xf numFmtId="0" fontId="64" fillId="0" borderId="0" xfId="0" applyFont="1" applyAlignment="1">
      <alignment horizontal="right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3" fontId="9" fillId="41" borderId="10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6" xfId="0" applyFont="1" applyFill="1" applyBorder="1" applyAlignment="1">
      <alignment/>
    </xf>
    <xf numFmtId="0" fontId="7" fillId="18" borderId="16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49" fontId="9" fillId="0" borderId="1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64" fillId="0" borderId="16" xfId="0" applyFont="1" applyFill="1" applyBorder="1" applyAlignment="1">
      <alignment/>
    </xf>
    <xf numFmtId="3" fontId="64" fillId="0" borderId="10" xfId="0" applyNumberFormat="1" applyFont="1" applyFill="1" applyBorder="1" applyAlignment="1">
      <alignment horizontal="right"/>
    </xf>
    <xf numFmtId="0" fontId="64" fillId="0" borderId="10" xfId="0" applyFont="1" applyFill="1" applyBorder="1" applyAlignment="1">
      <alignment/>
    </xf>
    <xf numFmtId="186" fontId="9" fillId="0" borderId="10" xfId="0" applyNumberFormat="1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0" fillId="0" borderId="0" xfId="0" applyAlignment="1">
      <alignment horizontal="right"/>
    </xf>
    <xf numFmtId="0" fontId="17" fillId="0" borderId="12" xfId="0" applyFont="1" applyBorder="1" applyAlignment="1">
      <alignment horizontal="center"/>
    </xf>
    <xf numFmtId="3" fontId="9" fillId="0" borderId="10" xfId="71" applyNumberFormat="1" applyFont="1" applyBorder="1" applyAlignment="1">
      <alignment vertical="center"/>
      <protection/>
    </xf>
    <xf numFmtId="0" fontId="9" fillId="0" borderId="17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67" fillId="0" borderId="0" xfId="0" applyFont="1" applyBorder="1" applyAlignment="1">
      <alignment/>
    </xf>
    <xf numFmtId="3" fontId="10" fillId="0" borderId="18" xfId="0" applyNumberFormat="1" applyFont="1" applyFill="1" applyBorder="1" applyAlignment="1">
      <alignment/>
    </xf>
    <xf numFmtId="0" fontId="64" fillId="0" borderId="0" xfId="0" applyFont="1" applyAlignment="1">
      <alignment/>
    </xf>
    <xf numFmtId="0" fontId="12" fillId="0" borderId="0" xfId="70" applyFont="1" applyBorder="1" applyAlignment="1">
      <alignment horizontal="center"/>
      <protection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66" fillId="0" borderId="20" xfId="0" applyFont="1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Alignment="1">
      <alignment horizontal="center" vertical="center" wrapText="1"/>
    </xf>
    <xf numFmtId="3" fontId="4" fillId="0" borderId="18" xfId="0" applyNumberFormat="1" applyFont="1" applyBorder="1" applyAlignment="1">
      <alignment/>
    </xf>
    <xf numFmtId="0" fontId="64" fillId="0" borderId="0" xfId="0" applyFont="1" applyAlignment="1">
      <alignment horizontal="right"/>
    </xf>
    <xf numFmtId="3" fontId="10" fillId="0" borderId="10" xfId="0" applyNumberFormat="1" applyFont="1" applyBorder="1" applyAlignment="1" applyProtection="1">
      <alignment horizontal="right" wrapText="1"/>
      <protection locked="0"/>
    </xf>
    <xf numFmtId="3" fontId="9" fillId="0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64" fillId="0" borderId="0" xfId="0" applyFont="1" applyFill="1" applyBorder="1" applyAlignment="1">
      <alignment horizontal="left"/>
    </xf>
    <xf numFmtId="0" fontId="63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6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7" fillId="0" borderId="0" xfId="0" applyFont="1" applyAlignment="1">
      <alignment/>
    </xf>
    <xf numFmtId="0" fontId="70" fillId="0" borderId="0" xfId="0" applyFont="1" applyAlignment="1">
      <alignment/>
    </xf>
    <xf numFmtId="0" fontId="18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3" fontId="12" fillId="40" borderId="10" xfId="0" applyNumberFormat="1" applyFont="1" applyFill="1" applyBorder="1" applyAlignment="1">
      <alignment/>
    </xf>
    <xf numFmtId="0" fontId="12" fillId="0" borderId="10" xfId="0" applyFont="1" applyBorder="1" applyAlignment="1">
      <alignment horizontal="right" vertical="top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vertical="top" wrapText="1"/>
    </xf>
    <xf numFmtId="3" fontId="10" fillId="6" borderId="10" xfId="0" applyNumberFormat="1" applyFont="1" applyFill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/>
    </xf>
    <xf numFmtId="0" fontId="12" fillId="0" borderId="13" xfId="70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top"/>
    </xf>
    <xf numFmtId="0" fontId="0" fillId="0" borderId="0" xfId="0" applyAlignment="1">
      <alignment/>
    </xf>
    <xf numFmtId="3" fontId="10" fillId="0" borderId="10" xfId="0" applyNumberFormat="1" applyFont="1" applyBorder="1" applyAlignment="1">
      <alignment/>
    </xf>
    <xf numFmtId="0" fontId="64" fillId="0" borderId="0" xfId="0" applyFont="1" applyAlignment="1">
      <alignment horizontal="left"/>
    </xf>
    <xf numFmtId="0" fontId="64" fillId="0" borderId="0" xfId="0" applyFont="1" applyAlignment="1">
      <alignment horizontal="right"/>
    </xf>
    <xf numFmtId="0" fontId="0" fillId="0" borderId="0" xfId="0" applyAlignment="1">
      <alignment/>
    </xf>
    <xf numFmtId="3" fontId="10" fillId="0" borderId="10" xfId="0" applyNumberFormat="1" applyFont="1" applyFill="1" applyBorder="1" applyAlignment="1">
      <alignment/>
    </xf>
    <xf numFmtId="0" fontId="65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7" fillId="0" borderId="0" xfId="0" applyFont="1" applyAlignment="1">
      <alignment/>
    </xf>
    <xf numFmtId="0" fontId="70" fillId="0" borderId="0" xfId="0" applyFont="1" applyAlignment="1">
      <alignment/>
    </xf>
    <xf numFmtId="0" fontId="69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12" fillId="0" borderId="12" xfId="70" applyFont="1" applyBorder="1" applyAlignment="1">
      <alignment horizontal="center" vertical="center" wrapText="1"/>
      <protection/>
    </xf>
    <xf numFmtId="0" fontId="10" fillId="0" borderId="18" xfId="0" applyFont="1" applyFill="1" applyBorder="1" applyAlignment="1">
      <alignment/>
    </xf>
    <xf numFmtId="0" fontId="12" fillId="0" borderId="10" xfId="0" applyFont="1" applyBorder="1" applyAlignment="1">
      <alignment horizontal="right"/>
    </xf>
    <xf numFmtId="3" fontId="12" fillId="6" borderId="10" xfId="0" applyNumberFormat="1" applyFont="1" applyFill="1" applyBorder="1" applyAlignment="1">
      <alignment horizontal="right"/>
    </xf>
    <xf numFmtId="0" fontId="63" fillId="0" borderId="0" xfId="0" applyFont="1" applyBorder="1" applyAlignment="1">
      <alignment/>
    </xf>
    <xf numFmtId="0" fontId="71" fillId="0" borderId="0" xfId="0" applyFont="1" applyAlignment="1">
      <alignment horizontal="right"/>
    </xf>
    <xf numFmtId="0" fontId="63" fillId="0" borderId="2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3" xfId="70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/>
    </xf>
    <xf numFmtId="3" fontId="23" fillId="6" borderId="10" xfId="0" applyNumberFormat="1" applyFont="1" applyFill="1" applyBorder="1" applyAlignment="1">
      <alignment/>
    </xf>
    <xf numFmtId="3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3" fontId="23" fillId="0" borderId="10" xfId="0" applyNumberFormat="1" applyFont="1" applyFill="1" applyBorder="1" applyAlignment="1">
      <alignment/>
    </xf>
    <xf numFmtId="0" fontId="22" fillId="0" borderId="10" xfId="0" applyFont="1" applyBorder="1" applyAlignment="1">
      <alignment horizontal="right"/>
    </xf>
    <xf numFmtId="3" fontId="22" fillId="40" borderId="10" xfId="0" applyNumberFormat="1" applyFont="1" applyFill="1" applyBorder="1" applyAlignment="1">
      <alignment/>
    </xf>
    <xf numFmtId="0" fontId="63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3" fontId="12" fillId="42" borderId="10" xfId="0" applyNumberFormat="1" applyFont="1" applyFill="1" applyBorder="1" applyAlignment="1">
      <alignment/>
    </xf>
    <xf numFmtId="0" fontId="10" fillId="0" borderId="11" xfId="0" applyFont="1" applyBorder="1" applyAlignment="1">
      <alignment/>
    </xf>
    <xf numFmtId="3" fontId="64" fillId="0" borderId="0" xfId="0" applyNumberFormat="1" applyFont="1" applyAlignment="1">
      <alignment/>
    </xf>
    <xf numFmtId="3" fontId="63" fillId="0" borderId="0" xfId="0" applyNumberFormat="1" applyFont="1" applyAlignment="1">
      <alignment/>
    </xf>
    <xf numFmtId="0" fontId="12" fillId="0" borderId="21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9" fillId="0" borderId="20" xfId="0" applyFont="1" applyBorder="1" applyAlignment="1">
      <alignment horizontal="left"/>
    </xf>
    <xf numFmtId="0" fontId="12" fillId="6" borderId="21" xfId="0" applyFont="1" applyFill="1" applyBorder="1" applyAlignment="1">
      <alignment horizontal="center" vertical="center" wrapText="1"/>
    </xf>
    <xf numFmtId="0" fontId="19" fillId="0" borderId="24" xfId="70" applyFont="1" applyBorder="1" applyAlignment="1">
      <alignment horizontal="left" wrapText="1"/>
      <protection/>
    </xf>
    <xf numFmtId="0" fontId="19" fillId="0" borderId="0" xfId="70" applyFont="1" applyBorder="1" applyAlignment="1">
      <alignment horizontal="left" wrapText="1"/>
      <protection/>
    </xf>
    <xf numFmtId="0" fontId="12" fillId="6" borderId="25" xfId="0" applyFont="1" applyFill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7" fillId="43" borderId="21" xfId="0" applyFont="1" applyFill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67" fillId="0" borderId="20" xfId="0" applyFont="1" applyBorder="1" applyAlignment="1">
      <alignment/>
    </xf>
    <xf numFmtId="0" fontId="19" fillId="0" borderId="24" xfId="69" applyFont="1" applyBorder="1" applyAlignment="1">
      <alignment wrapText="1"/>
      <protection/>
    </xf>
    <xf numFmtId="0" fontId="19" fillId="0" borderId="0" xfId="69" applyFont="1" applyBorder="1" applyAlignment="1">
      <alignment wrapText="1"/>
      <protection/>
    </xf>
    <xf numFmtId="0" fontId="63" fillId="0" borderId="10" xfId="0" applyFont="1" applyBorder="1" applyAlignment="1">
      <alignment horizontal="center" vertical="center" wrapText="1"/>
    </xf>
    <xf numFmtId="0" fontId="68" fillId="0" borderId="20" xfId="0" applyFont="1" applyBorder="1" applyAlignment="1">
      <alignment/>
    </xf>
    <xf numFmtId="0" fontId="22" fillId="0" borderId="21" xfId="0" applyFont="1" applyBorder="1" applyAlignment="1">
      <alignment horizontal="center" vertical="center" wrapText="1"/>
    </xf>
    <xf numFmtId="0" fontId="71" fillId="0" borderId="22" xfId="0" applyFont="1" applyBorder="1" applyAlignment="1">
      <alignment horizontal="center" vertical="center" wrapText="1"/>
    </xf>
    <xf numFmtId="0" fontId="71" fillId="0" borderId="23" xfId="0" applyFont="1" applyBorder="1" applyAlignment="1">
      <alignment horizontal="center" vertical="center" wrapText="1"/>
    </xf>
    <xf numFmtId="0" fontId="22" fillId="6" borderId="16" xfId="0" applyFont="1" applyFill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71" fillId="0" borderId="31" xfId="0" applyFont="1" applyBorder="1" applyAlignment="1">
      <alignment horizontal="center" vertical="center" wrapText="1"/>
    </xf>
    <xf numFmtId="0" fontId="71" fillId="0" borderId="32" xfId="0" applyFont="1" applyBorder="1" applyAlignment="1">
      <alignment horizontal="center" vertical="center" wrapText="1"/>
    </xf>
    <xf numFmtId="0" fontId="19" fillId="0" borderId="24" xfId="70" applyFont="1" applyBorder="1" applyAlignment="1">
      <alignment horizontal="left"/>
      <protection/>
    </xf>
    <xf numFmtId="0" fontId="19" fillId="0" borderId="0" xfId="70" applyFont="1" applyBorder="1" applyAlignment="1">
      <alignment horizontal="left"/>
      <protection/>
    </xf>
    <xf numFmtId="0" fontId="12" fillId="6" borderId="16" xfId="0" applyFont="1" applyFill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wrapText="1"/>
    </xf>
    <xf numFmtId="0" fontId="64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64" fillId="0" borderId="3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72" fillId="0" borderId="21" xfId="0" applyFont="1" applyBorder="1" applyAlignment="1">
      <alignment horizontal="center" vertical="center" wrapText="1"/>
    </xf>
    <xf numFmtId="0" fontId="12" fillId="6" borderId="30" xfId="0" applyFont="1" applyFill="1" applyBorder="1" applyAlignment="1">
      <alignment horizontal="center" vertical="center" wrapText="1"/>
    </xf>
    <xf numFmtId="0" fontId="64" fillId="0" borderId="31" xfId="0" applyFont="1" applyBorder="1" applyAlignment="1">
      <alignment horizontal="center" vertical="center" wrapText="1"/>
    </xf>
    <xf numFmtId="0" fontId="64" fillId="0" borderId="3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64" fillId="0" borderId="29" xfId="0" applyFont="1" applyBorder="1" applyAlignment="1">
      <alignment horizontal="center" vertical="center" wrapText="1"/>
    </xf>
    <xf numFmtId="0" fontId="64" fillId="0" borderId="0" xfId="0" applyFont="1" applyAlignment="1">
      <alignment horizontal="left"/>
    </xf>
    <xf numFmtId="0" fontId="64" fillId="0" borderId="0" xfId="0" applyFont="1" applyAlignment="1">
      <alignment horizontal="right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eutral 2" xfId="68"/>
    <cellStyle name="Normal 2" xfId="69"/>
    <cellStyle name="Normal 3" xfId="70"/>
    <cellStyle name="Normal 4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9"/>
  <sheetViews>
    <sheetView workbookViewId="0" topLeftCell="A256">
      <selection activeCell="B267" sqref="B267:C270"/>
    </sheetView>
  </sheetViews>
  <sheetFormatPr defaultColWidth="9.140625" defaultRowHeight="15"/>
  <cols>
    <col min="1" max="1" width="8.00390625" style="38" customWidth="1"/>
    <col min="2" max="2" width="53.57421875" style="38" customWidth="1"/>
    <col min="3" max="3" width="18.8515625" style="38" customWidth="1"/>
    <col min="4" max="5" width="17.421875" style="38" customWidth="1"/>
    <col min="6" max="6" width="16.421875" style="38" customWidth="1"/>
    <col min="7" max="7" width="18.421875" style="38" customWidth="1"/>
    <col min="8" max="8" width="20.421875" style="38" customWidth="1"/>
    <col min="9" max="9" width="15.421875" style="38" customWidth="1"/>
    <col min="10" max="10" width="13.421875" style="38" customWidth="1"/>
    <col min="11" max="11" width="15.57421875" style="38" customWidth="1"/>
    <col min="12" max="16384" width="9.140625" style="38" customWidth="1"/>
  </cols>
  <sheetData>
    <row r="1" spans="1:11" ht="15">
      <c r="A1" s="135" t="s">
        <v>461</v>
      </c>
      <c r="D1" s="39"/>
      <c r="E1" s="67"/>
      <c r="J1" s="39"/>
      <c r="K1" s="67"/>
    </row>
    <row r="2" spans="1:11" ht="15">
      <c r="A2" s="136" t="s">
        <v>499</v>
      </c>
      <c r="D2" s="75"/>
      <c r="E2" s="75"/>
      <c r="J2" s="116"/>
      <c r="K2" s="116"/>
    </row>
    <row r="3" spans="1:11" ht="15">
      <c r="A3" s="136" t="s">
        <v>500</v>
      </c>
      <c r="D3" s="116"/>
      <c r="E3" s="116"/>
      <c r="J3" s="116"/>
      <c r="K3" s="116"/>
    </row>
    <row r="4" spans="1:11" ht="14.25">
      <c r="A4" s="60"/>
      <c r="D4" s="116"/>
      <c r="E4" s="116"/>
      <c r="J4" s="116"/>
      <c r="K4" s="116"/>
    </row>
    <row r="5" spans="1:11" ht="14.25">
      <c r="A5" s="137" t="s">
        <v>461</v>
      </c>
      <c r="D5" s="41"/>
      <c r="E5" s="75"/>
      <c r="J5" s="41"/>
      <c r="K5" s="116"/>
    </row>
    <row r="6" spans="1:11" ht="14.25">
      <c r="A6" s="138" t="s">
        <v>501</v>
      </c>
      <c r="D6" s="75"/>
      <c r="E6" s="75"/>
      <c r="J6" s="116"/>
      <c r="K6" s="116"/>
    </row>
    <row r="7" spans="1:5" ht="14.25">
      <c r="A7" s="138" t="s">
        <v>502</v>
      </c>
      <c r="C7" s="11"/>
      <c r="D7" s="11"/>
      <c r="E7" s="11"/>
    </row>
    <row r="8" spans="1:5" ht="14.25">
      <c r="A8" s="138"/>
      <c r="C8" s="11"/>
      <c r="D8" s="11"/>
      <c r="E8" s="11"/>
    </row>
    <row r="9" spans="1:5" ht="15">
      <c r="A9" s="138"/>
      <c r="B9" s="139" t="s">
        <v>81</v>
      </c>
      <c r="C9" s="11"/>
      <c r="D9" s="11"/>
      <c r="E9" s="11"/>
    </row>
    <row r="10" spans="1:11" ht="14.25">
      <c r="A10" s="28" t="s">
        <v>82</v>
      </c>
      <c r="B10" s="28" t="s">
        <v>83</v>
      </c>
      <c r="C10" s="80" t="s">
        <v>252</v>
      </c>
      <c r="D10" s="101" t="s">
        <v>465</v>
      </c>
      <c r="E10" s="101" t="s">
        <v>341</v>
      </c>
      <c r="F10" s="80" t="s">
        <v>467</v>
      </c>
      <c r="G10" s="101" t="s">
        <v>465</v>
      </c>
      <c r="H10" s="101" t="s">
        <v>466</v>
      </c>
      <c r="I10" s="80" t="s">
        <v>468</v>
      </c>
      <c r="J10" s="101" t="s">
        <v>465</v>
      </c>
      <c r="K10" s="101" t="s">
        <v>469</v>
      </c>
    </row>
    <row r="11" spans="1:11" ht="14.25">
      <c r="A11" s="15" t="s">
        <v>84</v>
      </c>
      <c r="B11" s="16" t="s">
        <v>85</v>
      </c>
      <c r="C11" s="43">
        <v>28851754</v>
      </c>
      <c r="D11" s="43">
        <v>0</v>
      </c>
      <c r="E11" s="43">
        <f>SUM(C11:D11)</f>
        <v>28851754</v>
      </c>
      <c r="F11" s="43">
        <v>28851754</v>
      </c>
      <c r="G11" s="43">
        <v>0</v>
      </c>
      <c r="H11" s="43">
        <v>28851754</v>
      </c>
      <c r="I11" s="43">
        <v>30710005</v>
      </c>
      <c r="J11" s="43">
        <v>0</v>
      </c>
      <c r="K11" s="43">
        <f>SUM(I11:J11)</f>
        <v>30710005</v>
      </c>
    </row>
    <row r="12" spans="1:11" ht="14.25">
      <c r="A12" s="15" t="s">
        <v>86</v>
      </c>
      <c r="B12" s="16" t="s">
        <v>250</v>
      </c>
      <c r="C12" s="43">
        <v>0</v>
      </c>
      <c r="D12" s="43">
        <v>0</v>
      </c>
      <c r="E12" s="43">
        <f>SUM(C12:D12)</f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</row>
    <row r="13" spans="1:11" ht="14.25">
      <c r="A13" s="18" t="s">
        <v>87</v>
      </c>
      <c r="B13" s="19" t="s">
        <v>88</v>
      </c>
      <c r="C13" s="44">
        <v>28851754</v>
      </c>
      <c r="D13" s="44">
        <f aca="true" t="shared" si="0" ref="D13:K13">SUM(D11:D12)</f>
        <v>0</v>
      </c>
      <c r="E13" s="44">
        <f t="shared" si="0"/>
        <v>28851754</v>
      </c>
      <c r="F13" s="44">
        <f t="shared" si="0"/>
        <v>28851754</v>
      </c>
      <c r="G13" s="44">
        <f t="shared" si="0"/>
        <v>0</v>
      </c>
      <c r="H13" s="44">
        <f t="shared" si="0"/>
        <v>28851754</v>
      </c>
      <c r="I13" s="44">
        <f t="shared" si="0"/>
        <v>30710005</v>
      </c>
      <c r="J13" s="44">
        <f t="shared" si="0"/>
        <v>0</v>
      </c>
      <c r="K13" s="44">
        <f t="shared" si="0"/>
        <v>30710005</v>
      </c>
    </row>
    <row r="14" spans="1:11" ht="14.25">
      <c r="A14" s="20" t="s">
        <v>89</v>
      </c>
      <c r="B14" s="16" t="s">
        <v>90</v>
      </c>
      <c r="C14" s="43">
        <v>1644301</v>
      </c>
      <c r="D14" s="43">
        <v>0</v>
      </c>
      <c r="E14" s="43">
        <f>SUM(C14:D14)</f>
        <v>1644301</v>
      </c>
      <c r="F14" s="43">
        <v>1693710</v>
      </c>
      <c r="G14" s="43">
        <v>0</v>
      </c>
      <c r="H14" s="43">
        <f>SUM(F14:G14)</f>
        <v>1693710</v>
      </c>
      <c r="I14" s="43">
        <v>1700100</v>
      </c>
      <c r="J14" s="43">
        <v>0</v>
      </c>
      <c r="K14" s="43">
        <f>SUM(I14:J14)</f>
        <v>1700100</v>
      </c>
    </row>
    <row r="15" spans="1:11" ht="14.25">
      <c r="A15" s="20" t="s">
        <v>91</v>
      </c>
      <c r="B15" s="16" t="s">
        <v>92</v>
      </c>
      <c r="C15" s="43">
        <v>175500</v>
      </c>
      <c r="D15" s="43">
        <v>40000</v>
      </c>
      <c r="E15" s="43">
        <f>SUM(C15:D15)</f>
        <v>215500</v>
      </c>
      <c r="F15" s="43">
        <v>195500</v>
      </c>
      <c r="G15" s="43">
        <v>0</v>
      </c>
      <c r="H15" s="43">
        <f>SUM(F15:G15)</f>
        <v>195500</v>
      </c>
      <c r="I15" s="43">
        <v>215500</v>
      </c>
      <c r="J15" s="43">
        <v>0</v>
      </c>
      <c r="K15" s="43">
        <f>SUM(I15:J15)</f>
        <v>215500</v>
      </c>
    </row>
    <row r="16" spans="1:11" ht="14.25">
      <c r="A16" s="18" t="s">
        <v>93</v>
      </c>
      <c r="B16" s="19" t="s">
        <v>3</v>
      </c>
      <c r="C16" s="21">
        <v>1819801</v>
      </c>
      <c r="D16" s="21">
        <f aca="true" t="shared" si="1" ref="D16:K16">SUM(D14:D15)</f>
        <v>40000</v>
      </c>
      <c r="E16" s="21">
        <f t="shared" si="1"/>
        <v>1859801</v>
      </c>
      <c r="F16" s="21">
        <f t="shared" si="1"/>
        <v>1889210</v>
      </c>
      <c r="G16" s="21">
        <f t="shared" si="1"/>
        <v>0</v>
      </c>
      <c r="H16" s="21">
        <f t="shared" si="1"/>
        <v>1889210</v>
      </c>
      <c r="I16" s="21">
        <f t="shared" si="1"/>
        <v>1915600</v>
      </c>
      <c r="J16" s="21">
        <f t="shared" si="1"/>
        <v>0</v>
      </c>
      <c r="K16" s="21">
        <f t="shared" si="1"/>
        <v>1915600</v>
      </c>
    </row>
    <row r="17" spans="1:11" ht="14.25">
      <c r="A17" s="20" t="s">
        <v>94</v>
      </c>
      <c r="B17" s="16" t="s">
        <v>95</v>
      </c>
      <c r="C17" s="43">
        <v>963790</v>
      </c>
      <c r="D17" s="43">
        <v>0</v>
      </c>
      <c r="E17" s="43">
        <f>SUM(C17:D17)</f>
        <v>963790</v>
      </c>
      <c r="F17" s="43">
        <v>973790</v>
      </c>
      <c r="G17" s="43">
        <v>0</v>
      </c>
      <c r="H17" s="43">
        <v>973790</v>
      </c>
      <c r="I17" s="43">
        <v>973790</v>
      </c>
      <c r="J17" s="43">
        <v>0</v>
      </c>
      <c r="K17" s="43">
        <f>SUM(I17:J17)</f>
        <v>973790</v>
      </c>
    </row>
    <row r="18" spans="1:11" ht="14.25">
      <c r="A18" s="20" t="s">
        <v>96</v>
      </c>
      <c r="B18" s="16" t="s">
        <v>97</v>
      </c>
      <c r="C18" s="43">
        <v>56000</v>
      </c>
      <c r="D18" s="43">
        <v>35000</v>
      </c>
      <c r="E18" s="43">
        <f>SUM(C18:D18)</f>
        <v>91000</v>
      </c>
      <c r="F18" s="43">
        <v>51000</v>
      </c>
      <c r="G18" s="43">
        <v>0</v>
      </c>
      <c r="H18" s="43">
        <v>51000</v>
      </c>
      <c r="I18" s="43">
        <v>91000</v>
      </c>
      <c r="J18" s="43">
        <v>0</v>
      </c>
      <c r="K18" s="43">
        <f>SUM(I18:J18)</f>
        <v>91000</v>
      </c>
    </row>
    <row r="19" spans="1:11" ht="14.25">
      <c r="A19" s="18" t="s">
        <v>98</v>
      </c>
      <c r="B19" s="19" t="s">
        <v>3</v>
      </c>
      <c r="C19" s="21">
        <v>1019790</v>
      </c>
      <c r="D19" s="21">
        <f aca="true" t="shared" si="2" ref="D19:K19">SUM(D17:D18)</f>
        <v>35000</v>
      </c>
      <c r="E19" s="21">
        <f t="shared" si="2"/>
        <v>1054790</v>
      </c>
      <c r="F19" s="21">
        <f t="shared" si="2"/>
        <v>1024790</v>
      </c>
      <c r="G19" s="21">
        <f t="shared" si="2"/>
        <v>0</v>
      </c>
      <c r="H19" s="21">
        <f t="shared" si="2"/>
        <v>1024790</v>
      </c>
      <c r="I19" s="21">
        <f t="shared" si="2"/>
        <v>1064790</v>
      </c>
      <c r="J19" s="21">
        <f t="shared" si="2"/>
        <v>0</v>
      </c>
      <c r="K19" s="21">
        <f t="shared" si="2"/>
        <v>1064790</v>
      </c>
    </row>
    <row r="20" spans="1:11" ht="14.25">
      <c r="A20" s="20" t="s">
        <v>99</v>
      </c>
      <c r="B20" s="16" t="s">
        <v>100</v>
      </c>
      <c r="C20" s="43">
        <v>620612</v>
      </c>
      <c r="D20" s="43">
        <v>0</v>
      </c>
      <c r="E20" s="43">
        <f>SUM(C20:D20)</f>
        <v>620612</v>
      </c>
      <c r="F20" s="43">
        <v>647424</v>
      </c>
      <c r="G20" s="43">
        <v>0</v>
      </c>
      <c r="H20" s="43">
        <f>SUM(F20:G20)</f>
        <v>647424</v>
      </c>
      <c r="I20" s="43">
        <v>647787</v>
      </c>
      <c r="J20" s="43">
        <v>0</v>
      </c>
      <c r="K20" s="43">
        <f>SUM(I20:J20)</f>
        <v>647787</v>
      </c>
    </row>
    <row r="21" spans="1:11" ht="14.25">
      <c r="A21" s="20" t="s">
        <v>101</v>
      </c>
      <c r="B21" s="16" t="s">
        <v>102</v>
      </c>
      <c r="C21" s="43">
        <v>72000</v>
      </c>
      <c r="D21" s="43">
        <v>0</v>
      </c>
      <c r="E21" s="43">
        <f>SUM(C21:D21)</f>
        <v>72000</v>
      </c>
      <c r="F21" s="43">
        <v>77000</v>
      </c>
      <c r="G21" s="43">
        <v>0</v>
      </c>
      <c r="H21" s="43">
        <f>SUM(F21:G21)</f>
        <v>77000</v>
      </c>
      <c r="I21" s="43">
        <v>77000</v>
      </c>
      <c r="J21" s="43">
        <v>0</v>
      </c>
      <c r="K21" s="43">
        <f>SUM(I21:J21)</f>
        <v>77000</v>
      </c>
    </row>
    <row r="22" spans="1:11" ht="14.25">
      <c r="A22" s="18" t="s">
        <v>103</v>
      </c>
      <c r="B22" s="19" t="s">
        <v>104</v>
      </c>
      <c r="C22" s="21">
        <v>692612</v>
      </c>
      <c r="D22" s="21">
        <f aca="true" t="shared" si="3" ref="D22:K22">SUM(D20:D21)</f>
        <v>0</v>
      </c>
      <c r="E22" s="21">
        <f t="shared" si="3"/>
        <v>692612</v>
      </c>
      <c r="F22" s="21">
        <f t="shared" si="3"/>
        <v>724424</v>
      </c>
      <c r="G22" s="21">
        <f t="shared" si="3"/>
        <v>0</v>
      </c>
      <c r="H22" s="21">
        <f t="shared" si="3"/>
        <v>724424</v>
      </c>
      <c r="I22" s="21">
        <f t="shared" si="3"/>
        <v>724787</v>
      </c>
      <c r="J22" s="21">
        <f t="shared" si="3"/>
        <v>0</v>
      </c>
      <c r="K22" s="21">
        <f t="shared" si="3"/>
        <v>724787</v>
      </c>
    </row>
    <row r="23" spans="1:11" ht="14.25">
      <c r="A23" s="20" t="s">
        <v>105</v>
      </c>
      <c r="B23" s="16" t="s">
        <v>106</v>
      </c>
      <c r="C23" s="43">
        <v>5000</v>
      </c>
      <c r="D23" s="43">
        <v>0</v>
      </c>
      <c r="E23" s="43">
        <f>SUM(C23:D23)</f>
        <v>5000</v>
      </c>
      <c r="F23" s="43">
        <v>6000</v>
      </c>
      <c r="G23" s="43">
        <v>0</v>
      </c>
      <c r="H23" s="43">
        <f>SUM(F23:G23)</f>
        <v>6000</v>
      </c>
      <c r="I23" s="43">
        <v>6000</v>
      </c>
      <c r="J23" s="43">
        <v>0</v>
      </c>
      <c r="K23" s="43">
        <f>SUM(I23:J23)</f>
        <v>6000</v>
      </c>
    </row>
    <row r="24" spans="1:11" ht="14.25">
      <c r="A24" s="18" t="s">
        <v>107</v>
      </c>
      <c r="B24" s="19" t="s">
        <v>3</v>
      </c>
      <c r="C24" s="21">
        <v>5000</v>
      </c>
      <c r="D24" s="21">
        <f>SUM(D23)</f>
        <v>0</v>
      </c>
      <c r="E24" s="21">
        <f>SUM(C24:D24)</f>
        <v>5000</v>
      </c>
      <c r="F24" s="21">
        <f aca="true" t="shared" si="4" ref="F24:K24">SUM(F23)</f>
        <v>6000</v>
      </c>
      <c r="G24" s="21">
        <f t="shared" si="4"/>
        <v>0</v>
      </c>
      <c r="H24" s="21">
        <f t="shared" si="4"/>
        <v>6000</v>
      </c>
      <c r="I24" s="21">
        <f t="shared" si="4"/>
        <v>6000</v>
      </c>
      <c r="J24" s="21">
        <f t="shared" si="4"/>
        <v>0</v>
      </c>
      <c r="K24" s="21">
        <f t="shared" si="4"/>
        <v>6000</v>
      </c>
    </row>
    <row r="25" spans="1:11" ht="14.25">
      <c r="A25" s="51" t="s">
        <v>243</v>
      </c>
      <c r="B25" s="49" t="s">
        <v>57</v>
      </c>
      <c r="C25" s="53">
        <v>156500</v>
      </c>
      <c r="D25" s="53">
        <v>0</v>
      </c>
      <c r="E25" s="53">
        <f>SUM(C25:D25)</f>
        <v>156500</v>
      </c>
      <c r="F25" s="53">
        <v>156500</v>
      </c>
      <c r="G25" s="53">
        <v>0</v>
      </c>
      <c r="H25" s="53">
        <f>SUM(F25:G25)</f>
        <v>156500</v>
      </c>
      <c r="I25" s="53">
        <v>156500</v>
      </c>
      <c r="J25" s="53">
        <v>0</v>
      </c>
      <c r="K25" s="53">
        <f>SUM(I25:J25)</f>
        <v>156500</v>
      </c>
    </row>
    <row r="26" spans="1:11" ht="14.25">
      <c r="A26" s="18" t="s">
        <v>294</v>
      </c>
      <c r="B26" s="19" t="s">
        <v>3</v>
      </c>
      <c r="C26" s="21">
        <v>156500</v>
      </c>
      <c r="D26" s="21">
        <f aca="true" t="shared" si="5" ref="D26:K26">SUM(D25)</f>
        <v>0</v>
      </c>
      <c r="E26" s="21">
        <f t="shared" si="5"/>
        <v>156500</v>
      </c>
      <c r="F26" s="21">
        <f t="shared" si="5"/>
        <v>156500</v>
      </c>
      <c r="G26" s="21">
        <f t="shared" si="5"/>
        <v>0</v>
      </c>
      <c r="H26" s="21">
        <f t="shared" si="5"/>
        <v>156500</v>
      </c>
      <c r="I26" s="21">
        <f t="shared" si="5"/>
        <v>156500</v>
      </c>
      <c r="J26" s="21">
        <f t="shared" si="5"/>
        <v>0</v>
      </c>
      <c r="K26" s="21">
        <f t="shared" si="5"/>
        <v>156500</v>
      </c>
    </row>
    <row r="27" spans="1:11" ht="14.25">
      <c r="A27" s="20" t="s">
        <v>408</v>
      </c>
      <c r="B27" s="16" t="s">
        <v>108</v>
      </c>
      <c r="C27" s="43">
        <v>1000</v>
      </c>
      <c r="D27" s="43">
        <v>44350</v>
      </c>
      <c r="E27" s="43">
        <f>SUM(C27:D27)</f>
        <v>45350</v>
      </c>
      <c r="F27" s="43">
        <v>3000</v>
      </c>
      <c r="G27" s="43">
        <v>0</v>
      </c>
      <c r="H27" s="43">
        <f>SUM(F27:G27)</f>
        <v>3000</v>
      </c>
      <c r="I27" s="43">
        <v>3000</v>
      </c>
      <c r="J27" s="43">
        <v>0</v>
      </c>
      <c r="K27" s="43">
        <f>SUM(I27:J27)</f>
        <v>3000</v>
      </c>
    </row>
    <row r="28" spans="1:11" ht="14.25">
      <c r="A28" s="18" t="s">
        <v>109</v>
      </c>
      <c r="B28" s="19" t="s">
        <v>3</v>
      </c>
      <c r="C28" s="21">
        <v>1000</v>
      </c>
      <c r="D28" s="21">
        <f>SUM(D27:D27)</f>
        <v>44350</v>
      </c>
      <c r="E28" s="21">
        <f>SUM(E27:E27)</f>
        <v>45350</v>
      </c>
      <c r="F28" s="21">
        <f>SUM(F27)</f>
        <v>3000</v>
      </c>
      <c r="G28" s="21">
        <f>SUM(G27:G27)</f>
        <v>0</v>
      </c>
      <c r="H28" s="21">
        <f>SUM(H27:H27)</f>
        <v>3000</v>
      </c>
      <c r="I28" s="21">
        <f>SUM(I27)</f>
        <v>3000</v>
      </c>
      <c r="J28" s="21">
        <f>SUM(J27:J27)</f>
        <v>0</v>
      </c>
      <c r="K28" s="21">
        <f>SUM(K27:K27)</f>
        <v>3000</v>
      </c>
    </row>
    <row r="29" spans="1:11" ht="14.25">
      <c r="A29" s="15" t="s">
        <v>110</v>
      </c>
      <c r="B29" s="16" t="s">
        <v>111</v>
      </c>
      <c r="C29" s="43">
        <v>3530</v>
      </c>
      <c r="D29" s="43">
        <v>0</v>
      </c>
      <c r="E29" s="43">
        <f>SUM(C29:D29)</f>
        <v>3530</v>
      </c>
      <c r="F29" s="43">
        <v>5000</v>
      </c>
      <c r="G29" s="43">
        <v>0</v>
      </c>
      <c r="H29" s="43">
        <f>SUM(F29:G29)</f>
        <v>5000</v>
      </c>
      <c r="I29" s="43">
        <v>5000</v>
      </c>
      <c r="J29" s="43">
        <v>0</v>
      </c>
      <c r="K29" s="43">
        <f>SUM(I29:J29)</f>
        <v>5000</v>
      </c>
    </row>
    <row r="30" spans="1:11" ht="14.25">
      <c r="A30" s="15" t="s">
        <v>112</v>
      </c>
      <c r="B30" s="16" t="s">
        <v>113</v>
      </c>
      <c r="C30" s="43">
        <v>450</v>
      </c>
      <c r="D30" s="43">
        <v>-100</v>
      </c>
      <c r="E30" s="43">
        <f>SUM(C30:D30)</f>
        <v>350</v>
      </c>
      <c r="F30" s="43">
        <v>400</v>
      </c>
      <c r="G30" s="43">
        <v>0</v>
      </c>
      <c r="H30" s="43">
        <f>SUM(F30:G30)</f>
        <v>400</v>
      </c>
      <c r="I30" s="43">
        <v>400</v>
      </c>
      <c r="J30" s="43">
        <v>0</v>
      </c>
      <c r="K30" s="43">
        <f>SUM(I30:J30)</f>
        <v>400</v>
      </c>
    </row>
    <row r="31" spans="1:11" ht="14.25">
      <c r="A31" s="20" t="s">
        <v>114</v>
      </c>
      <c r="B31" s="16" t="s">
        <v>115</v>
      </c>
      <c r="C31" s="43">
        <v>3300</v>
      </c>
      <c r="D31" s="43">
        <v>0</v>
      </c>
      <c r="E31" s="43">
        <f>SUM(C31:D31)</f>
        <v>3300</v>
      </c>
      <c r="F31" s="43">
        <v>4800</v>
      </c>
      <c r="G31" s="43">
        <v>0</v>
      </c>
      <c r="H31" s="43">
        <f>SUM(F31:G31)</f>
        <v>4800</v>
      </c>
      <c r="I31" s="43">
        <v>4800</v>
      </c>
      <c r="J31" s="43">
        <v>0</v>
      </c>
      <c r="K31" s="43">
        <f>SUM(I31:J31)</f>
        <v>4800</v>
      </c>
    </row>
    <row r="32" spans="1:11" ht="14.25">
      <c r="A32" s="20" t="s">
        <v>116</v>
      </c>
      <c r="B32" s="16" t="s">
        <v>117</v>
      </c>
      <c r="C32" s="43">
        <v>380</v>
      </c>
      <c r="D32" s="43">
        <v>0</v>
      </c>
      <c r="E32" s="43">
        <f>SUM(C32:D32)</f>
        <v>380</v>
      </c>
      <c r="F32" s="43">
        <v>430</v>
      </c>
      <c r="G32" s="43">
        <v>0</v>
      </c>
      <c r="H32" s="43">
        <f>SUM(F32:G32)</f>
        <v>430</v>
      </c>
      <c r="I32" s="43">
        <v>430</v>
      </c>
      <c r="J32" s="43">
        <v>0</v>
      </c>
      <c r="K32" s="43">
        <f>SUM(I32:J32)</f>
        <v>430</v>
      </c>
    </row>
    <row r="33" spans="1:11" ht="14.25">
      <c r="A33" s="18" t="s">
        <v>118</v>
      </c>
      <c r="B33" s="19" t="s">
        <v>88</v>
      </c>
      <c r="C33" s="21">
        <v>7660</v>
      </c>
      <c r="D33" s="21">
        <f aca="true" t="shared" si="6" ref="D33:K33">SUM(D29:D32)</f>
        <v>-100</v>
      </c>
      <c r="E33" s="21">
        <f t="shared" si="6"/>
        <v>7560</v>
      </c>
      <c r="F33" s="21">
        <f t="shared" si="6"/>
        <v>10630</v>
      </c>
      <c r="G33" s="21">
        <f t="shared" si="6"/>
        <v>0</v>
      </c>
      <c r="H33" s="21">
        <f t="shared" si="6"/>
        <v>10630</v>
      </c>
      <c r="I33" s="21">
        <f t="shared" si="6"/>
        <v>10630</v>
      </c>
      <c r="J33" s="21">
        <f t="shared" si="6"/>
        <v>0</v>
      </c>
      <c r="K33" s="21">
        <f t="shared" si="6"/>
        <v>10630</v>
      </c>
    </row>
    <row r="34" spans="1:11" ht="14.25">
      <c r="A34" s="15" t="s">
        <v>409</v>
      </c>
      <c r="B34" s="16" t="s">
        <v>410</v>
      </c>
      <c r="C34" s="43">
        <v>500</v>
      </c>
      <c r="D34" s="43">
        <v>-300</v>
      </c>
      <c r="E34" s="43">
        <f>SUM(C34:D34)</f>
        <v>200</v>
      </c>
      <c r="F34" s="43">
        <v>500</v>
      </c>
      <c r="G34" s="43">
        <v>0</v>
      </c>
      <c r="H34" s="43">
        <f aca="true" t="shared" si="7" ref="H34:H41">SUM(F34:G34)</f>
        <v>500</v>
      </c>
      <c r="I34" s="43">
        <v>500</v>
      </c>
      <c r="J34" s="43">
        <v>0</v>
      </c>
      <c r="K34" s="43">
        <f aca="true" t="shared" si="8" ref="K34:K41">SUM(I34:J34)</f>
        <v>500</v>
      </c>
    </row>
    <row r="35" spans="1:11" ht="14.25">
      <c r="A35" s="15" t="s">
        <v>119</v>
      </c>
      <c r="B35" s="16" t="s">
        <v>120</v>
      </c>
      <c r="C35" s="43">
        <v>400</v>
      </c>
      <c r="D35" s="43">
        <v>0</v>
      </c>
      <c r="E35" s="43">
        <f aca="true" t="shared" si="9" ref="E35:E41">SUM(C35:D35)</f>
        <v>400</v>
      </c>
      <c r="F35" s="43">
        <v>1100</v>
      </c>
      <c r="G35" s="43">
        <v>0</v>
      </c>
      <c r="H35" s="43">
        <f t="shared" si="7"/>
        <v>1100</v>
      </c>
      <c r="I35" s="43">
        <v>1100</v>
      </c>
      <c r="J35" s="43">
        <v>0</v>
      </c>
      <c r="K35" s="43">
        <f t="shared" si="8"/>
        <v>1100</v>
      </c>
    </row>
    <row r="36" spans="1:11" ht="14.25">
      <c r="A36" s="15" t="s">
        <v>121</v>
      </c>
      <c r="B36" s="16" t="s">
        <v>122</v>
      </c>
      <c r="C36" s="43">
        <v>12000</v>
      </c>
      <c r="D36" s="43">
        <v>-1500</v>
      </c>
      <c r="E36" s="43">
        <f t="shared" si="9"/>
        <v>10500</v>
      </c>
      <c r="F36" s="43">
        <v>20000</v>
      </c>
      <c r="G36" s="43">
        <v>0</v>
      </c>
      <c r="H36" s="43">
        <f t="shared" si="7"/>
        <v>20000</v>
      </c>
      <c r="I36" s="43">
        <v>20000</v>
      </c>
      <c r="J36" s="43">
        <v>0</v>
      </c>
      <c r="K36" s="43">
        <f t="shared" si="8"/>
        <v>20000</v>
      </c>
    </row>
    <row r="37" spans="1:11" ht="14.25">
      <c r="A37" s="15" t="s">
        <v>123</v>
      </c>
      <c r="B37" s="16" t="s">
        <v>124</v>
      </c>
      <c r="C37" s="43">
        <v>1550</v>
      </c>
      <c r="D37" s="43">
        <v>0</v>
      </c>
      <c r="E37" s="43">
        <f t="shared" si="9"/>
        <v>1550</v>
      </c>
      <c r="F37" s="43">
        <v>2550</v>
      </c>
      <c r="G37" s="43">
        <v>0</v>
      </c>
      <c r="H37" s="43">
        <f t="shared" si="7"/>
        <v>2550</v>
      </c>
      <c r="I37" s="43">
        <v>2550</v>
      </c>
      <c r="J37" s="43">
        <v>0</v>
      </c>
      <c r="K37" s="43">
        <f t="shared" si="8"/>
        <v>2550</v>
      </c>
    </row>
    <row r="38" spans="1:11" ht="14.25">
      <c r="A38" s="15" t="s">
        <v>125</v>
      </c>
      <c r="B38" s="16" t="s">
        <v>126</v>
      </c>
      <c r="C38" s="43">
        <v>1900</v>
      </c>
      <c r="D38" s="43">
        <v>1000</v>
      </c>
      <c r="E38" s="43">
        <f t="shared" si="9"/>
        <v>2900</v>
      </c>
      <c r="F38" s="43">
        <v>2600</v>
      </c>
      <c r="G38" s="43">
        <v>0</v>
      </c>
      <c r="H38" s="43">
        <f t="shared" si="7"/>
        <v>2600</v>
      </c>
      <c r="I38" s="43">
        <v>2600</v>
      </c>
      <c r="J38" s="43">
        <v>0</v>
      </c>
      <c r="K38" s="43">
        <f t="shared" si="8"/>
        <v>2600</v>
      </c>
    </row>
    <row r="39" spans="1:11" ht="14.25">
      <c r="A39" s="15" t="s">
        <v>411</v>
      </c>
      <c r="B39" s="16" t="s">
        <v>412</v>
      </c>
      <c r="C39" s="43">
        <v>50</v>
      </c>
      <c r="D39" s="43">
        <v>0</v>
      </c>
      <c r="E39" s="43">
        <f t="shared" si="9"/>
        <v>50</v>
      </c>
      <c r="F39" s="43">
        <v>50</v>
      </c>
      <c r="G39" s="43">
        <v>0</v>
      </c>
      <c r="H39" s="43">
        <f t="shared" si="7"/>
        <v>50</v>
      </c>
      <c r="I39" s="43">
        <v>50</v>
      </c>
      <c r="J39" s="43">
        <v>0</v>
      </c>
      <c r="K39" s="43">
        <f t="shared" si="8"/>
        <v>50</v>
      </c>
    </row>
    <row r="40" spans="1:11" ht="14.25">
      <c r="A40" s="15" t="s">
        <v>127</v>
      </c>
      <c r="B40" s="16" t="s">
        <v>128</v>
      </c>
      <c r="C40" s="43">
        <v>17100</v>
      </c>
      <c r="D40" s="43">
        <v>-2000</v>
      </c>
      <c r="E40" s="43">
        <f t="shared" si="9"/>
        <v>15100</v>
      </c>
      <c r="F40" s="43">
        <v>17100</v>
      </c>
      <c r="G40" s="43">
        <v>0</v>
      </c>
      <c r="H40" s="43">
        <f t="shared" si="7"/>
        <v>17100</v>
      </c>
      <c r="I40" s="43">
        <v>17100</v>
      </c>
      <c r="J40" s="43">
        <v>0</v>
      </c>
      <c r="K40" s="43">
        <f t="shared" si="8"/>
        <v>17100</v>
      </c>
    </row>
    <row r="41" spans="1:11" ht="14.25">
      <c r="A41" s="15" t="s">
        <v>129</v>
      </c>
      <c r="B41" s="16" t="s">
        <v>130</v>
      </c>
      <c r="C41" s="43">
        <v>6100</v>
      </c>
      <c r="D41" s="43">
        <v>3500</v>
      </c>
      <c r="E41" s="43">
        <f t="shared" si="9"/>
        <v>9600</v>
      </c>
      <c r="F41" s="43">
        <v>2600</v>
      </c>
      <c r="G41" s="43">
        <v>0</v>
      </c>
      <c r="H41" s="43">
        <f t="shared" si="7"/>
        <v>2600</v>
      </c>
      <c r="I41" s="43">
        <v>2600</v>
      </c>
      <c r="J41" s="43">
        <v>0</v>
      </c>
      <c r="K41" s="43">
        <f t="shared" si="8"/>
        <v>2600</v>
      </c>
    </row>
    <row r="42" spans="1:11" ht="14.25">
      <c r="A42" s="23" t="s">
        <v>131</v>
      </c>
      <c r="B42" s="19" t="s">
        <v>3</v>
      </c>
      <c r="C42" s="21">
        <v>39600</v>
      </c>
      <c r="D42" s="21">
        <f aca="true" t="shared" si="10" ref="D42:K42">SUM(D34:D41)</f>
        <v>700</v>
      </c>
      <c r="E42" s="21">
        <f t="shared" si="10"/>
        <v>40300</v>
      </c>
      <c r="F42" s="21">
        <f t="shared" si="10"/>
        <v>46500</v>
      </c>
      <c r="G42" s="21">
        <f t="shared" si="10"/>
        <v>0</v>
      </c>
      <c r="H42" s="21">
        <f t="shared" si="10"/>
        <v>46500</v>
      </c>
      <c r="I42" s="21">
        <f t="shared" si="10"/>
        <v>46500</v>
      </c>
      <c r="J42" s="21">
        <f t="shared" si="10"/>
        <v>0</v>
      </c>
      <c r="K42" s="21">
        <f t="shared" si="10"/>
        <v>46500</v>
      </c>
    </row>
    <row r="43" spans="1:11" ht="14.25">
      <c r="A43" s="24" t="s">
        <v>132</v>
      </c>
      <c r="B43" s="25" t="s">
        <v>133</v>
      </c>
      <c r="C43" s="81">
        <v>25700</v>
      </c>
      <c r="D43" s="81">
        <v>0</v>
      </c>
      <c r="E43" s="81">
        <f>SUM(C43:D43)</f>
        <v>25700</v>
      </c>
      <c r="F43" s="81">
        <v>22700</v>
      </c>
      <c r="G43" s="81">
        <v>0</v>
      </c>
      <c r="H43" s="81">
        <f>SUM(F43:G43)</f>
        <v>22700</v>
      </c>
      <c r="I43" s="81">
        <v>22700</v>
      </c>
      <c r="J43" s="81">
        <v>0</v>
      </c>
      <c r="K43" s="81">
        <f>SUM(I43:J43)</f>
        <v>22700</v>
      </c>
    </row>
    <row r="44" spans="1:11" ht="14.25">
      <c r="A44" s="24" t="s">
        <v>255</v>
      </c>
      <c r="B44" s="25" t="s">
        <v>254</v>
      </c>
      <c r="C44" s="81">
        <v>7800</v>
      </c>
      <c r="D44" s="81">
        <v>0</v>
      </c>
      <c r="E44" s="81">
        <f>SUM(C44:D44)</f>
        <v>7800</v>
      </c>
      <c r="F44" s="81">
        <v>7300</v>
      </c>
      <c r="G44" s="81">
        <v>0</v>
      </c>
      <c r="H44" s="81">
        <f>SUM(F44:G44)</f>
        <v>7300</v>
      </c>
      <c r="I44" s="81">
        <v>7300</v>
      </c>
      <c r="J44" s="81">
        <v>0</v>
      </c>
      <c r="K44" s="81">
        <f>SUM(I44:J44)</f>
        <v>7300</v>
      </c>
    </row>
    <row r="45" spans="1:11" ht="14.25">
      <c r="A45" s="18" t="s">
        <v>134</v>
      </c>
      <c r="B45" s="19" t="s">
        <v>3</v>
      </c>
      <c r="C45" s="21">
        <v>33500</v>
      </c>
      <c r="D45" s="21">
        <f aca="true" t="shared" si="11" ref="D45:K45">SUM(D43:D44)</f>
        <v>0</v>
      </c>
      <c r="E45" s="21">
        <f t="shared" si="11"/>
        <v>33500</v>
      </c>
      <c r="F45" s="21">
        <f t="shared" si="11"/>
        <v>30000</v>
      </c>
      <c r="G45" s="21">
        <f t="shared" si="11"/>
        <v>0</v>
      </c>
      <c r="H45" s="21">
        <f t="shared" si="11"/>
        <v>30000</v>
      </c>
      <c r="I45" s="21">
        <f t="shared" si="11"/>
        <v>30000</v>
      </c>
      <c r="J45" s="21">
        <f t="shared" si="11"/>
        <v>0</v>
      </c>
      <c r="K45" s="21">
        <f t="shared" si="11"/>
        <v>30000</v>
      </c>
    </row>
    <row r="46" spans="1:11" ht="14.25">
      <c r="A46" s="51" t="s">
        <v>312</v>
      </c>
      <c r="B46" s="49" t="s">
        <v>313</v>
      </c>
      <c r="C46" s="53">
        <v>300</v>
      </c>
      <c r="D46" s="53">
        <v>0</v>
      </c>
      <c r="E46" s="53">
        <f>SUM(C46:D46)</f>
        <v>300</v>
      </c>
      <c r="F46" s="53">
        <v>300</v>
      </c>
      <c r="G46" s="53">
        <v>0</v>
      </c>
      <c r="H46" s="53">
        <f>SUM(F46:G46)</f>
        <v>300</v>
      </c>
      <c r="I46" s="53">
        <v>300</v>
      </c>
      <c r="J46" s="53">
        <v>0</v>
      </c>
      <c r="K46" s="53">
        <f>SUM(I46:J46)</f>
        <v>300</v>
      </c>
    </row>
    <row r="47" spans="1:11" ht="14.25">
      <c r="A47" s="20" t="s">
        <v>413</v>
      </c>
      <c r="B47" s="16" t="s">
        <v>414</v>
      </c>
      <c r="C47" s="43">
        <v>2300</v>
      </c>
      <c r="D47" s="53">
        <v>-1500</v>
      </c>
      <c r="E47" s="53">
        <f>SUM(C47:D47)</f>
        <v>800</v>
      </c>
      <c r="F47" s="43">
        <v>2300</v>
      </c>
      <c r="G47" s="43">
        <v>0</v>
      </c>
      <c r="H47" s="53">
        <f>SUM(F47:G47)</f>
        <v>2300</v>
      </c>
      <c r="I47" s="43">
        <v>2300</v>
      </c>
      <c r="J47" s="43">
        <v>0</v>
      </c>
      <c r="K47" s="53">
        <f>SUM(I47:J47)</f>
        <v>2300</v>
      </c>
    </row>
    <row r="48" spans="1:11" ht="14.25">
      <c r="A48" s="26" t="s">
        <v>135</v>
      </c>
      <c r="B48" s="25" t="s">
        <v>136</v>
      </c>
      <c r="C48" s="81">
        <v>18000</v>
      </c>
      <c r="D48" s="53">
        <v>0</v>
      </c>
      <c r="E48" s="53">
        <f>SUM(C48:D48)</f>
        <v>18000</v>
      </c>
      <c r="F48" s="81">
        <v>18000</v>
      </c>
      <c r="G48" s="81">
        <v>0</v>
      </c>
      <c r="H48" s="53">
        <f>SUM(F48:G48)</f>
        <v>18000</v>
      </c>
      <c r="I48" s="81">
        <v>18000</v>
      </c>
      <c r="J48" s="81">
        <v>0</v>
      </c>
      <c r="K48" s="53">
        <f>SUM(I48:J48)</f>
        <v>18000</v>
      </c>
    </row>
    <row r="49" spans="1:11" ht="14.25">
      <c r="A49" s="18" t="s">
        <v>137</v>
      </c>
      <c r="B49" s="19" t="s">
        <v>3</v>
      </c>
      <c r="C49" s="21">
        <v>20600</v>
      </c>
      <c r="D49" s="21">
        <f aca="true" t="shared" si="12" ref="D49:K49">SUM(D46:D48)</f>
        <v>-1500</v>
      </c>
      <c r="E49" s="21">
        <f t="shared" si="12"/>
        <v>19100</v>
      </c>
      <c r="F49" s="21">
        <f t="shared" si="12"/>
        <v>20600</v>
      </c>
      <c r="G49" s="21">
        <f t="shared" si="12"/>
        <v>0</v>
      </c>
      <c r="H49" s="21">
        <f t="shared" si="12"/>
        <v>20600</v>
      </c>
      <c r="I49" s="21">
        <f t="shared" si="12"/>
        <v>20600</v>
      </c>
      <c r="J49" s="21">
        <f t="shared" si="12"/>
        <v>0</v>
      </c>
      <c r="K49" s="21">
        <f t="shared" si="12"/>
        <v>20600</v>
      </c>
    </row>
    <row r="50" spans="1:11" ht="14.25">
      <c r="A50" s="15" t="s">
        <v>138</v>
      </c>
      <c r="B50" s="16" t="s">
        <v>139</v>
      </c>
      <c r="C50" s="43">
        <v>355000</v>
      </c>
      <c r="D50" s="43">
        <v>0</v>
      </c>
      <c r="E50" s="43">
        <f>SUM(C50:D50)</f>
        <v>355000</v>
      </c>
      <c r="F50" s="43">
        <v>365000</v>
      </c>
      <c r="G50" s="43">
        <v>0</v>
      </c>
      <c r="H50" s="43">
        <f>SUM(F50:G50)</f>
        <v>365000</v>
      </c>
      <c r="I50" s="43">
        <v>365000</v>
      </c>
      <c r="J50" s="43">
        <v>0</v>
      </c>
      <c r="K50" s="43">
        <f>SUM(I50:J50)</f>
        <v>365000</v>
      </c>
    </row>
    <row r="51" spans="1:11" ht="14.25">
      <c r="A51" s="15" t="s">
        <v>415</v>
      </c>
      <c r="B51" s="16" t="s">
        <v>416</v>
      </c>
      <c r="C51" s="43">
        <v>20000</v>
      </c>
      <c r="D51" s="43">
        <v>-20000</v>
      </c>
      <c r="E51" s="43">
        <f>SUM(C51:D51)</f>
        <v>0</v>
      </c>
      <c r="F51" s="43">
        <v>20000</v>
      </c>
      <c r="G51" s="43">
        <v>0</v>
      </c>
      <c r="H51" s="43">
        <f>SUM(F51:G51)</f>
        <v>20000</v>
      </c>
      <c r="I51" s="43">
        <v>20000</v>
      </c>
      <c r="J51" s="43">
        <v>0</v>
      </c>
      <c r="K51" s="43">
        <f>SUM(I51:J51)</f>
        <v>20000</v>
      </c>
    </row>
    <row r="52" spans="1:11" ht="14.25">
      <c r="A52" s="15" t="s">
        <v>140</v>
      </c>
      <c r="B52" s="16" t="s">
        <v>141</v>
      </c>
      <c r="C52" s="43">
        <v>32060</v>
      </c>
      <c r="D52" s="43">
        <v>0</v>
      </c>
      <c r="E52" s="43">
        <f>SUM(C52:D52)</f>
        <v>32060</v>
      </c>
      <c r="F52" s="43">
        <v>1000</v>
      </c>
      <c r="G52" s="43">
        <v>0</v>
      </c>
      <c r="H52" s="43">
        <f>SUM(F52:G52)</f>
        <v>1000</v>
      </c>
      <c r="I52" s="43">
        <v>1000</v>
      </c>
      <c r="J52" s="43">
        <v>0</v>
      </c>
      <c r="K52" s="43">
        <f>SUM(I52:J52)</f>
        <v>1000</v>
      </c>
    </row>
    <row r="53" spans="1:11" ht="14.25">
      <c r="A53" s="48" t="s">
        <v>417</v>
      </c>
      <c r="B53" s="49" t="s">
        <v>447</v>
      </c>
      <c r="C53" s="53">
        <v>58800</v>
      </c>
      <c r="D53" s="43">
        <v>0</v>
      </c>
      <c r="E53" s="43">
        <f>SUM(C53:D53)</f>
        <v>58800</v>
      </c>
      <c r="F53" s="53">
        <v>58800</v>
      </c>
      <c r="G53" s="53">
        <v>0</v>
      </c>
      <c r="H53" s="43">
        <f>SUM(F53:G53)</f>
        <v>58800</v>
      </c>
      <c r="I53" s="53">
        <v>58800</v>
      </c>
      <c r="J53" s="53">
        <v>0</v>
      </c>
      <c r="K53" s="43">
        <f>SUM(I53:J53)</f>
        <v>58800</v>
      </c>
    </row>
    <row r="54" spans="1:11" ht="14.25">
      <c r="A54" s="18" t="s">
        <v>142</v>
      </c>
      <c r="B54" s="19" t="s">
        <v>88</v>
      </c>
      <c r="C54" s="21">
        <v>465860</v>
      </c>
      <c r="D54" s="21">
        <f aca="true" t="shared" si="13" ref="D54:K54">SUM(D50:D53)</f>
        <v>-20000</v>
      </c>
      <c r="E54" s="21">
        <f t="shared" si="13"/>
        <v>445860</v>
      </c>
      <c r="F54" s="21">
        <f t="shared" si="13"/>
        <v>444800</v>
      </c>
      <c r="G54" s="21">
        <f t="shared" si="13"/>
        <v>0</v>
      </c>
      <c r="H54" s="21">
        <f t="shared" si="13"/>
        <v>444800</v>
      </c>
      <c r="I54" s="21">
        <f t="shared" si="13"/>
        <v>444800</v>
      </c>
      <c r="J54" s="21">
        <f t="shared" si="13"/>
        <v>0</v>
      </c>
      <c r="K54" s="21">
        <f t="shared" si="13"/>
        <v>444800</v>
      </c>
    </row>
    <row r="55" spans="1:11" ht="14.25">
      <c r="A55" s="20" t="s">
        <v>242</v>
      </c>
      <c r="B55" s="16" t="s">
        <v>257</v>
      </c>
      <c r="C55" s="43">
        <v>21348</v>
      </c>
      <c r="D55" s="43">
        <v>48652</v>
      </c>
      <c r="E55" s="43">
        <f>SUM(C55:D55)</f>
        <v>70000</v>
      </c>
      <c r="F55" s="43">
        <v>21348</v>
      </c>
      <c r="G55" s="43">
        <v>0</v>
      </c>
      <c r="H55" s="43">
        <f>SUM(F55:G55)</f>
        <v>21348</v>
      </c>
      <c r="I55" s="43">
        <v>21348</v>
      </c>
      <c r="J55" s="43">
        <v>0</v>
      </c>
      <c r="K55" s="43">
        <f>SUM(I55:J55)</f>
        <v>21348</v>
      </c>
    </row>
    <row r="56" spans="1:11" ht="14.25">
      <c r="A56" s="18" t="s">
        <v>419</v>
      </c>
      <c r="B56" s="19" t="s">
        <v>3</v>
      </c>
      <c r="C56" s="21">
        <v>21348</v>
      </c>
      <c r="D56" s="21">
        <f>SUM(D55:D55)</f>
        <v>48652</v>
      </c>
      <c r="E56" s="21">
        <f>SUM(E55:E55)</f>
        <v>70000</v>
      </c>
      <c r="F56" s="21">
        <f>SUM(F55)</f>
        <v>21348</v>
      </c>
      <c r="G56" s="21">
        <f>SUM(G55:G55)</f>
        <v>0</v>
      </c>
      <c r="H56" s="21">
        <f>SUM(H55:H55)</f>
        <v>21348</v>
      </c>
      <c r="I56" s="21">
        <f>SUM(I55)</f>
        <v>21348</v>
      </c>
      <c r="J56" s="21">
        <f>SUM(J55:J55)</f>
        <v>0</v>
      </c>
      <c r="K56" s="21">
        <f>SUM(K55:K55)</f>
        <v>21348</v>
      </c>
    </row>
    <row r="57" spans="1:11" ht="14.25">
      <c r="A57" s="20" t="s">
        <v>143</v>
      </c>
      <c r="B57" s="16" t="s">
        <v>422</v>
      </c>
      <c r="C57" s="43">
        <v>156560</v>
      </c>
      <c r="D57" s="43">
        <v>0</v>
      </c>
      <c r="E57" s="43">
        <f>SUM(C57:D57)</f>
        <v>156560</v>
      </c>
      <c r="F57" s="43">
        <v>166560</v>
      </c>
      <c r="G57" s="43">
        <v>0</v>
      </c>
      <c r="H57" s="43">
        <f>SUM(F57:G57)</f>
        <v>166560</v>
      </c>
      <c r="I57" s="43">
        <v>176560</v>
      </c>
      <c r="J57" s="43">
        <v>0</v>
      </c>
      <c r="K57" s="43">
        <f>SUM(I57:J57)</f>
        <v>176560</v>
      </c>
    </row>
    <row r="58" spans="1:11" ht="14.25">
      <c r="A58" s="20" t="s">
        <v>144</v>
      </c>
      <c r="B58" s="16" t="s">
        <v>253</v>
      </c>
      <c r="C58" s="43">
        <v>108997</v>
      </c>
      <c r="D58" s="43">
        <v>0</v>
      </c>
      <c r="E58" s="43">
        <f aca="true" t="shared" si="14" ref="E58:F76">SUM(C58:D58)</f>
        <v>108997</v>
      </c>
      <c r="F58" s="43">
        <f t="shared" si="14"/>
        <v>108997</v>
      </c>
      <c r="G58" s="43">
        <v>0</v>
      </c>
      <c r="H58" s="43">
        <f aca="true" t="shared" si="15" ref="H58:I76">SUM(F58:G58)</f>
        <v>108997</v>
      </c>
      <c r="I58" s="43">
        <v>98401</v>
      </c>
      <c r="J58" s="43">
        <v>0</v>
      </c>
      <c r="K58" s="43">
        <f aca="true" t="shared" si="16" ref="K58:K76">SUM(I58:J58)</f>
        <v>98401</v>
      </c>
    </row>
    <row r="59" spans="1:11" ht="14.25">
      <c r="A59" s="20" t="s">
        <v>144</v>
      </c>
      <c r="B59" s="16" t="s">
        <v>145</v>
      </c>
      <c r="C59" s="53">
        <v>5927084</v>
      </c>
      <c r="D59" s="53">
        <v>47131</v>
      </c>
      <c r="E59" s="53">
        <f t="shared" si="14"/>
        <v>5974215</v>
      </c>
      <c r="F59" s="53">
        <v>5974215</v>
      </c>
      <c r="G59" s="43">
        <v>0</v>
      </c>
      <c r="H59" s="43">
        <f t="shared" si="15"/>
        <v>5974215</v>
      </c>
      <c r="I59" s="53">
        <v>5974215</v>
      </c>
      <c r="J59" s="43">
        <v>0</v>
      </c>
      <c r="K59" s="43">
        <f t="shared" si="16"/>
        <v>5974215</v>
      </c>
    </row>
    <row r="60" spans="1:11" ht="14.25">
      <c r="A60" s="20" t="s">
        <v>144</v>
      </c>
      <c r="B60" s="16" t="s">
        <v>451</v>
      </c>
      <c r="C60" s="43">
        <v>113099</v>
      </c>
      <c r="D60" s="43">
        <v>19620</v>
      </c>
      <c r="E60" s="43">
        <f t="shared" si="14"/>
        <v>132719</v>
      </c>
      <c r="F60" s="43">
        <v>116524</v>
      </c>
      <c r="G60" s="43">
        <v>0</v>
      </c>
      <c r="H60" s="43">
        <f t="shared" si="15"/>
        <v>116524</v>
      </c>
      <c r="I60" s="43">
        <v>116524</v>
      </c>
      <c r="J60" s="43">
        <v>0</v>
      </c>
      <c r="K60" s="43">
        <f t="shared" si="16"/>
        <v>116524</v>
      </c>
    </row>
    <row r="61" spans="1:11" ht="14.25">
      <c r="A61" s="20" t="s">
        <v>143</v>
      </c>
      <c r="B61" s="16" t="s">
        <v>246</v>
      </c>
      <c r="C61" s="43">
        <v>200000</v>
      </c>
      <c r="D61" s="43">
        <v>5000</v>
      </c>
      <c r="E61" s="43">
        <f t="shared" si="14"/>
        <v>205000</v>
      </c>
      <c r="F61" s="43">
        <v>200000</v>
      </c>
      <c r="G61" s="43">
        <v>0</v>
      </c>
      <c r="H61" s="43">
        <f t="shared" si="15"/>
        <v>200000</v>
      </c>
      <c r="I61" s="43">
        <v>200000</v>
      </c>
      <c r="J61" s="43">
        <v>0</v>
      </c>
      <c r="K61" s="43">
        <f t="shared" si="16"/>
        <v>200000</v>
      </c>
    </row>
    <row r="62" spans="1:11" ht="14.25">
      <c r="A62" s="20" t="s">
        <v>143</v>
      </c>
      <c r="B62" s="16" t="s">
        <v>266</v>
      </c>
      <c r="C62" s="43">
        <v>10385</v>
      </c>
      <c r="D62" s="43">
        <v>0</v>
      </c>
      <c r="E62" s="43">
        <f t="shared" si="14"/>
        <v>10385</v>
      </c>
      <c r="F62" s="43">
        <f t="shared" si="14"/>
        <v>10385</v>
      </c>
      <c r="G62" s="43">
        <v>0</v>
      </c>
      <c r="H62" s="43">
        <f t="shared" si="15"/>
        <v>10385</v>
      </c>
      <c r="I62" s="43">
        <f t="shared" si="15"/>
        <v>10385</v>
      </c>
      <c r="J62" s="43">
        <v>0</v>
      </c>
      <c r="K62" s="43">
        <f t="shared" si="16"/>
        <v>10385</v>
      </c>
    </row>
    <row r="63" spans="1:11" ht="14.25">
      <c r="A63" s="20" t="s">
        <v>143</v>
      </c>
      <c r="B63" s="16" t="s">
        <v>472</v>
      </c>
      <c r="C63" s="43">
        <v>0</v>
      </c>
      <c r="D63" s="43">
        <v>41686</v>
      </c>
      <c r="E63" s="43">
        <f t="shared" si="14"/>
        <v>41686</v>
      </c>
      <c r="F63" s="43">
        <v>0</v>
      </c>
      <c r="G63" s="43">
        <v>0</v>
      </c>
      <c r="H63" s="43">
        <f t="shared" si="15"/>
        <v>0</v>
      </c>
      <c r="I63" s="43">
        <v>0</v>
      </c>
      <c r="J63" s="43">
        <v>0</v>
      </c>
      <c r="K63" s="43">
        <f t="shared" si="16"/>
        <v>0</v>
      </c>
    </row>
    <row r="64" spans="1:11" ht="14.25">
      <c r="A64" s="20" t="s">
        <v>144</v>
      </c>
      <c r="B64" s="16" t="s">
        <v>478</v>
      </c>
      <c r="C64" s="43">
        <v>0</v>
      </c>
      <c r="D64" s="43">
        <v>6562</v>
      </c>
      <c r="E64" s="43">
        <f t="shared" si="14"/>
        <v>6562</v>
      </c>
      <c r="F64" s="43">
        <v>0</v>
      </c>
      <c r="G64" s="43">
        <v>0</v>
      </c>
      <c r="H64" s="43">
        <f t="shared" si="15"/>
        <v>0</v>
      </c>
      <c r="I64" s="43">
        <v>0</v>
      </c>
      <c r="J64" s="43">
        <v>0</v>
      </c>
      <c r="K64" s="43">
        <f t="shared" si="16"/>
        <v>0</v>
      </c>
    </row>
    <row r="65" spans="1:11" ht="14.25">
      <c r="A65" s="20" t="s">
        <v>143</v>
      </c>
      <c r="B65" s="16" t="s">
        <v>298</v>
      </c>
      <c r="C65" s="43">
        <v>79028</v>
      </c>
      <c r="D65" s="43">
        <v>0</v>
      </c>
      <c r="E65" s="43">
        <f t="shared" si="14"/>
        <v>79028</v>
      </c>
      <c r="F65" s="43">
        <v>4831</v>
      </c>
      <c r="G65" s="43">
        <v>0</v>
      </c>
      <c r="H65" s="43">
        <f t="shared" si="15"/>
        <v>4831</v>
      </c>
      <c r="I65" s="43">
        <v>0</v>
      </c>
      <c r="J65" s="43">
        <v>0</v>
      </c>
      <c r="K65" s="43">
        <f t="shared" si="16"/>
        <v>0</v>
      </c>
    </row>
    <row r="66" spans="1:11" ht="14.25">
      <c r="A66" s="20" t="s">
        <v>143</v>
      </c>
      <c r="B66" s="16" t="s">
        <v>316</v>
      </c>
      <c r="C66" s="43">
        <v>18100</v>
      </c>
      <c r="D66" s="43">
        <v>0</v>
      </c>
      <c r="E66" s="43">
        <f t="shared" si="14"/>
        <v>18100</v>
      </c>
      <c r="F66" s="43">
        <v>0</v>
      </c>
      <c r="G66" s="43">
        <v>0</v>
      </c>
      <c r="H66" s="43">
        <f t="shared" si="15"/>
        <v>0</v>
      </c>
      <c r="I66" s="43">
        <v>0</v>
      </c>
      <c r="J66" s="43">
        <v>0</v>
      </c>
      <c r="K66" s="43">
        <f t="shared" si="16"/>
        <v>0</v>
      </c>
    </row>
    <row r="67" spans="1:11" ht="14.25">
      <c r="A67" s="20" t="s">
        <v>143</v>
      </c>
      <c r="B67" s="16" t="s">
        <v>323</v>
      </c>
      <c r="C67" s="43">
        <v>5625</v>
      </c>
      <c r="D67" s="43">
        <v>0</v>
      </c>
      <c r="E67" s="43">
        <f t="shared" si="14"/>
        <v>5625</v>
      </c>
      <c r="F67" s="43">
        <v>0</v>
      </c>
      <c r="G67" s="43">
        <v>0</v>
      </c>
      <c r="H67" s="43">
        <f t="shared" si="15"/>
        <v>0</v>
      </c>
      <c r="I67" s="43">
        <v>0</v>
      </c>
      <c r="J67" s="43">
        <v>0</v>
      </c>
      <c r="K67" s="43">
        <f t="shared" si="16"/>
        <v>0</v>
      </c>
    </row>
    <row r="68" spans="1:11" ht="14.25">
      <c r="A68" s="20" t="s">
        <v>143</v>
      </c>
      <c r="B68" s="16" t="s">
        <v>285</v>
      </c>
      <c r="C68" s="43">
        <v>431883</v>
      </c>
      <c r="D68" s="43">
        <v>0</v>
      </c>
      <c r="E68" s="43">
        <f t="shared" si="14"/>
        <v>431883</v>
      </c>
      <c r="F68" s="43">
        <f t="shared" si="14"/>
        <v>431883</v>
      </c>
      <c r="G68" s="43">
        <v>0</v>
      </c>
      <c r="H68" s="43">
        <f t="shared" si="15"/>
        <v>431883</v>
      </c>
      <c r="I68" s="43">
        <f t="shared" si="15"/>
        <v>431883</v>
      </c>
      <c r="J68" s="43">
        <v>0</v>
      </c>
      <c r="K68" s="43">
        <f t="shared" si="16"/>
        <v>431883</v>
      </c>
    </row>
    <row r="69" spans="1:11" ht="14.25">
      <c r="A69" s="20" t="s">
        <v>143</v>
      </c>
      <c r="B69" s="16" t="s">
        <v>258</v>
      </c>
      <c r="C69" s="43">
        <v>20700</v>
      </c>
      <c r="D69" s="43">
        <v>0</v>
      </c>
      <c r="E69" s="43">
        <f t="shared" si="14"/>
        <v>20700</v>
      </c>
      <c r="F69" s="43">
        <f t="shared" si="14"/>
        <v>20700</v>
      </c>
      <c r="G69" s="43">
        <v>0</v>
      </c>
      <c r="H69" s="43">
        <f t="shared" si="15"/>
        <v>20700</v>
      </c>
      <c r="I69" s="43">
        <f t="shared" si="15"/>
        <v>20700</v>
      </c>
      <c r="J69" s="43">
        <v>0</v>
      </c>
      <c r="K69" s="43">
        <f t="shared" si="16"/>
        <v>20700</v>
      </c>
    </row>
    <row r="70" spans="1:11" ht="14.25">
      <c r="A70" s="20" t="s">
        <v>143</v>
      </c>
      <c r="B70" s="16" t="s">
        <v>256</v>
      </c>
      <c r="C70" s="43">
        <v>9705</v>
      </c>
      <c r="D70" s="43">
        <v>0</v>
      </c>
      <c r="E70" s="43">
        <f t="shared" si="14"/>
        <v>9705</v>
      </c>
      <c r="F70" s="43">
        <f t="shared" si="14"/>
        <v>9705</v>
      </c>
      <c r="G70" s="43">
        <v>0</v>
      </c>
      <c r="H70" s="43">
        <f t="shared" si="15"/>
        <v>9705</v>
      </c>
      <c r="I70" s="43">
        <f t="shared" si="15"/>
        <v>9705</v>
      </c>
      <c r="J70" s="43">
        <v>0</v>
      </c>
      <c r="K70" s="43">
        <f t="shared" si="16"/>
        <v>9705</v>
      </c>
    </row>
    <row r="71" spans="1:11" ht="14.25">
      <c r="A71" s="20" t="s">
        <v>143</v>
      </c>
      <c r="B71" s="16" t="s">
        <v>278</v>
      </c>
      <c r="C71" s="43">
        <v>17756</v>
      </c>
      <c r="D71" s="43">
        <v>2000</v>
      </c>
      <c r="E71" s="43">
        <f t="shared" si="14"/>
        <v>19756</v>
      </c>
      <c r="F71" s="43">
        <v>0</v>
      </c>
      <c r="G71" s="43">
        <v>0</v>
      </c>
      <c r="H71" s="43">
        <f t="shared" si="15"/>
        <v>0</v>
      </c>
      <c r="I71" s="43"/>
      <c r="J71" s="43">
        <v>0</v>
      </c>
      <c r="K71" s="43">
        <f t="shared" si="16"/>
        <v>0</v>
      </c>
    </row>
    <row r="72" spans="1:11" ht="14.25">
      <c r="A72" s="20" t="s">
        <v>143</v>
      </c>
      <c r="B72" s="16" t="s">
        <v>348</v>
      </c>
      <c r="C72" s="43">
        <v>10400</v>
      </c>
      <c r="D72" s="43">
        <v>0</v>
      </c>
      <c r="E72" s="43">
        <f t="shared" si="14"/>
        <v>10400</v>
      </c>
      <c r="F72" s="43">
        <v>0</v>
      </c>
      <c r="G72" s="43">
        <v>0</v>
      </c>
      <c r="H72" s="43">
        <f t="shared" si="15"/>
        <v>0</v>
      </c>
      <c r="I72" s="43">
        <v>0</v>
      </c>
      <c r="J72" s="43">
        <v>0</v>
      </c>
      <c r="K72" s="43">
        <f t="shared" si="16"/>
        <v>0</v>
      </c>
    </row>
    <row r="73" spans="1:11" ht="14.25">
      <c r="A73" s="20" t="s">
        <v>143</v>
      </c>
      <c r="B73" s="16" t="s">
        <v>448</v>
      </c>
      <c r="C73" s="43">
        <v>3940</v>
      </c>
      <c r="D73" s="43">
        <v>0</v>
      </c>
      <c r="E73" s="43">
        <f t="shared" si="14"/>
        <v>3940</v>
      </c>
      <c r="F73" s="43">
        <f t="shared" si="14"/>
        <v>3940</v>
      </c>
      <c r="G73" s="43">
        <v>0</v>
      </c>
      <c r="H73" s="43">
        <f t="shared" si="15"/>
        <v>3940</v>
      </c>
      <c r="I73" s="43">
        <f t="shared" si="15"/>
        <v>3940</v>
      </c>
      <c r="J73" s="43">
        <v>0</v>
      </c>
      <c r="K73" s="43">
        <f t="shared" si="16"/>
        <v>3940</v>
      </c>
    </row>
    <row r="74" spans="1:11" ht="14.25">
      <c r="A74" s="20" t="s">
        <v>143</v>
      </c>
      <c r="B74" s="16" t="s">
        <v>449</v>
      </c>
      <c r="C74" s="43">
        <v>1208</v>
      </c>
      <c r="D74" s="43">
        <v>1138</v>
      </c>
      <c r="E74" s="43">
        <f t="shared" si="14"/>
        <v>2346</v>
      </c>
      <c r="F74" s="43">
        <f t="shared" si="14"/>
        <v>3484</v>
      </c>
      <c r="G74" s="43">
        <v>0</v>
      </c>
      <c r="H74" s="43">
        <f t="shared" si="15"/>
        <v>3484</v>
      </c>
      <c r="I74" s="43">
        <f t="shared" si="15"/>
        <v>3484</v>
      </c>
      <c r="J74" s="43">
        <v>0</v>
      </c>
      <c r="K74" s="43">
        <f t="shared" si="16"/>
        <v>3484</v>
      </c>
    </row>
    <row r="75" spans="1:11" ht="14.25">
      <c r="A75" s="20" t="s">
        <v>143</v>
      </c>
      <c r="B75" s="16" t="s">
        <v>420</v>
      </c>
      <c r="C75" s="43">
        <v>19696</v>
      </c>
      <c r="D75" s="43">
        <v>7393</v>
      </c>
      <c r="E75" s="43">
        <f t="shared" si="14"/>
        <v>27089</v>
      </c>
      <c r="F75" s="43">
        <v>19696</v>
      </c>
      <c r="G75" s="43">
        <v>0</v>
      </c>
      <c r="H75" s="43">
        <f t="shared" si="15"/>
        <v>19696</v>
      </c>
      <c r="I75" s="43">
        <f t="shared" si="15"/>
        <v>19696</v>
      </c>
      <c r="J75" s="43">
        <v>0</v>
      </c>
      <c r="K75" s="43">
        <f t="shared" si="16"/>
        <v>19696</v>
      </c>
    </row>
    <row r="76" spans="1:11" ht="14.25">
      <c r="A76" s="20" t="s">
        <v>143</v>
      </c>
      <c r="B76" s="51" t="s">
        <v>470</v>
      </c>
      <c r="C76" s="43">
        <v>0</v>
      </c>
      <c r="D76" s="43">
        <v>131822</v>
      </c>
      <c r="E76" s="43">
        <f t="shared" si="14"/>
        <v>131822</v>
      </c>
      <c r="F76" s="43">
        <v>0</v>
      </c>
      <c r="G76" s="43">
        <v>0</v>
      </c>
      <c r="H76" s="43">
        <f t="shared" si="15"/>
        <v>0</v>
      </c>
      <c r="I76" s="43">
        <v>0</v>
      </c>
      <c r="J76" s="43">
        <v>0</v>
      </c>
      <c r="K76" s="43">
        <f t="shared" si="16"/>
        <v>0</v>
      </c>
    </row>
    <row r="77" spans="1:11" ht="14.25">
      <c r="A77" s="18" t="s">
        <v>143</v>
      </c>
      <c r="B77" s="19" t="s">
        <v>3</v>
      </c>
      <c r="C77" s="44">
        <v>7134166</v>
      </c>
      <c r="D77" s="44">
        <f>SUM(D57:D76)</f>
        <v>262352</v>
      </c>
      <c r="E77" s="44">
        <f>SUM(E57:E76)</f>
        <v>7396518</v>
      </c>
      <c r="F77" s="44">
        <f>SUM(F57:F76)</f>
        <v>7070920</v>
      </c>
      <c r="G77" s="44">
        <f>SUM(G57:G75)</f>
        <v>0</v>
      </c>
      <c r="H77" s="44">
        <f>SUM(H57:H75)</f>
        <v>7070920</v>
      </c>
      <c r="I77" s="44">
        <f>SUM(I57:I76)</f>
        <v>7065493</v>
      </c>
      <c r="J77" s="44">
        <f>SUM(J57:J75)</f>
        <v>0</v>
      </c>
      <c r="K77" s="44">
        <f>SUM(K57:K75)</f>
        <v>7065493</v>
      </c>
    </row>
    <row r="78" spans="1:11" ht="14.25">
      <c r="A78" s="20" t="s">
        <v>146</v>
      </c>
      <c r="B78" s="16" t="s">
        <v>321</v>
      </c>
      <c r="C78" s="43">
        <v>7969</v>
      </c>
      <c r="D78" s="43">
        <v>0</v>
      </c>
      <c r="E78" s="43">
        <f>SUM(C78:D78)</f>
        <v>7969</v>
      </c>
      <c r="F78" s="43">
        <v>5615</v>
      </c>
      <c r="G78" s="43">
        <v>0</v>
      </c>
      <c r="H78" s="43">
        <f>SUM(F78:G78)</f>
        <v>5615</v>
      </c>
      <c r="I78" s="43">
        <v>0</v>
      </c>
      <c r="J78" s="43">
        <v>0</v>
      </c>
      <c r="K78" s="43">
        <f>SUM(I78:J78)</f>
        <v>0</v>
      </c>
    </row>
    <row r="79" spans="1:11" ht="14.25">
      <c r="A79" s="20" t="s">
        <v>292</v>
      </c>
      <c r="B79" s="54" t="s">
        <v>300</v>
      </c>
      <c r="C79" s="82">
        <v>195074</v>
      </c>
      <c r="D79" s="43">
        <v>0</v>
      </c>
      <c r="E79" s="43">
        <f aca="true" t="shared" si="17" ref="E79:F91">SUM(C79:D79)</f>
        <v>195074</v>
      </c>
      <c r="F79" s="43">
        <v>121470</v>
      </c>
      <c r="G79" s="43">
        <v>0</v>
      </c>
      <c r="H79" s="43">
        <f aca="true" t="shared" si="18" ref="H79:I91">SUM(F79:G79)</f>
        <v>121470</v>
      </c>
      <c r="I79" s="82">
        <v>0</v>
      </c>
      <c r="J79" s="43">
        <v>0</v>
      </c>
      <c r="K79" s="43">
        <f aca="true" t="shared" si="19" ref="K79:K91">SUM(I79:J79)</f>
        <v>0</v>
      </c>
    </row>
    <row r="80" spans="1:11" ht="14.25">
      <c r="A80" s="20" t="s">
        <v>146</v>
      </c>
      <c r="B80" s="49" t="s">
        <v>299</v>
      </c>
      <c r="C80" s="53">
        <v>117646</v>
      </c>
      <c r="D80" s="43">
        <v>0</v>
      </c>
      <c r="E80" s="43">
        <f t="shared" si="17"/>
        <v>117646</v>
      </c>
      <c r="F80" s="53">
        <v>0</v>
      </c>
      <c r="G80" s="43">
        <v>0</v>
      </c>
      <c r="H80" s="43">
        <f t="shared" si="18"/>
        <v>0</v>
      </c>
      <c r="I80" s="53">
        <v>0</v>
      </c>
      <c r="J80" s="43">
        <v>0</v>
      </c>
      <c r="K80" s="43">
        <f t="shared" si="19"/>
        <v>0</v>
      </c>
    </row>
    <row r="81" spans="1:11" ht="14.25">
      <c r="A81" s="20" t="s">
        <v>146</v>
      </c>
      <c r="B81" s="16" t="s">
        <v>297</v>
      </c>
      <c r="C81" s="43">
        <v>2983885</v>
      </c>
      <c r="D81" s="43">
        <v>0</v>
      </c>
      <c r="E81" s="43">
        <f t="shared" si="17"/>
        <v>2983885</v>
      </c>
      <c r="F81" s="43">
        <v>1503732</v>
      </c>
      <c r="G81" s="43">
        <v>0</v>
      </c>
      <c r="H81" s="43">
        <f t="shared" si="18"/>
        <v>1503732</v>
      </c>
      <c r="I81" s="43">
        <v>0</v>
      </c>
      <c r="J81" s="43">
        <v>0</v>
      </c>
      <c r="K81" s="43">
        <f t="shared" si="19"/>
        <v>0</v>
      </c>
    </row>
    <row r="82" spans="1:11" ht="14.25">
      <c r="A82" s="20" t="s">
        <v>146</v>
      </c>
      <c r="B82" s="16" t="s">
        <v>259</v>
      </c>
      <c r="C82" s="43">
        <v>77500</v>
      </c>
      <c r="D82" s="43">
        <v>0</v>
      </c>
      <c r="E82" s="43">
        <f t="shared" si="17"/>
        <v>77500</v>
      </c>
      <c r="F82" s="43">
        <v>18000</v>
      </c>
      <c r="G82" s="43">
        <v>0</v>
      </c>
      <c r="H82" s="43">
        <f t="shared" si="18"/>
        <v>18000</v>
      </c>
      <c r="I82" s="43">
        <v>0</v>
      </c>
      <c r="J82" s="43">
        <v>0</v>
      </c>
      <c r="K82" s="43">
        <f t="shared" si="19"/>
        <v>0</v>
      </c>
    </row>
    <row r="83" spans="1:11" ht="14.25">
      <c r="A83" s="20" t="s">
        <v>146</v>
      </c>
      <c r="B83" s="16" t="s">
        <v>301</v>
      </c>
      <c r="C83" s="43">
        <v>20016</v>
      </c>
      <c r="D83" s="43">
        <v>0</v>
      </c>
      <c r="E83" s="43">
        <f t="shared" si="17"/>
        <v>20016</v>
      </c>
      <c r="F83" s="43">
        <v>11290</v>
      </c>
      <c r="G83" s="43">
        <v>0</v>
      </c>
      <c r="H83" s="43">
        <f t="shared" si="18"/>
        <v>11290</v>
      </c>
      <c r="I83" s="43">
        <v>0</v>
      </c>
      <c r="J83" s="43">
        <v>0</v>
      </c>
      <c r="K83" s="43">
        <f t="shared" si="19"/>
        <v>0</v>
      </c>
    </row>
    <row r="84" spans="1:11" ht="14.25">
      <c r="A84" s="20" t="s">
        <v>146</v>
      </c>
      <c r="B84" s="16" t="s">
        <v>327</v>
      </c>
      <c r="C84" s="43">
        <v>145500</v>
      </c>
      <c r="D84" s="43">
        <v>0</v>
      </c>
      <c r="E84" s="43">
        <f t="shared" si="17"/>
        <v>145500</v>
      </c>
      <c r="F84" s="43">
        <v>104500</v>
      </c>
      <c r="G84" s="43">
        <v>0</v>
      </c>
      <c r="H84" s="43">
        <f t="shared" si="18"/>
        <v>104500</v>
      </c>
      <c r="I84" s="43">
        <v>0</v>
      </c>
      <c r="J84" s="43">
        <v>0</v>
      </c>
      <c r="K84" s="43">
        <f t="shared" si="19"/>
        <v>0</v>
      </c>
    </row>
    <row r="85" spans="1:11" ht="14.25">
      <c r="A85" s="20" t="s">
        <v>146</v>
      </c>
      <c r="B85" s="16" t="s">
        <v>263</v>
      </c>
      <c r="C85" s="43">
        <v>92000</v>
      </c>
      <c r="D85" s="43">
        <v>0</v>
      </c>
      <c r="E85" s="43">
        <f t="shared" si="17"/>
        <v>92000</v>
      </c>
      <c r="F85" s="43">
        <v>67837</v>
      </c>
      <c r="G85" s="43">
        <v>0</v>
      </c>
      <c r="H85" s="43">
        <f t="shared" si="18"/>
        <v>67837</v>
      </c>
      <c r="I85" s="43">
        <v>67837</v>
      </c>
      <c r="J85" s="43">
        <v>0</v>
      </c>
      <c r="K85" s="43">
        <f t="shared" si="19"/>
        <v>67837</v>
      </c>
    </row>
    <row r="86" spans="1:11" ht="14.25">
      <c r="A86" s="20" t="s">
        <v>146</v>
      </c>
      <c r="B86" s="16" t="s">
        <v>264</v>
      </c>
      <c r="C86" s="43">
        <v>45700</v>
      </c>
      <c r="D86" s="43">
        <v>0</v>
      </c>
      <c r="E86" s="43">
        <f t="shared" si="17"/>
        <v>45700</v>
      </c>
      <c r="F86" s="43">
        <v>0</v>
      </c>
      <c r="G86" s="43">
        <v>0</v>
      </c>
      <c r="H86" s="43">
        <f t="shared" si="18"/>
        <v>0</v>
      </c>
      <c r="I86" s="43">
        <v>0</v>
      </c>
      <c r="J86" s="43">
        <v>0</v>
      </c>
      <c r="K86" s="43">
        <f t="shared" si="19"/>
        <v>0</v>
      </c>
    </row>
    <row r="87" spans="1:11" ht="14.25">
      <c r="A87" s="20" t="s">
        <v>146</v>
      </c>
      <c r="B87" s="16" t="s">
        <v>267</v>
      </c>
      <c r="C87" s="43">
        <v>4858</v>
      </c>
      <c r="D87" s="43">
        <v>0</v>
      </c>
      <c r="E87" s="43">
        <f t="shared" si="17"/>
        <v>4858</v>
      </c>
      <c r="F87" s="43"/>
      <c r="G87" s="43">
        <v>0</v>
      </c>
      <c r="H87" s="43">
        <f t="shared" si="18"/>
        <v>0</v>
      </c>
      <c r="I87" s="43">
        <v>0</v>
      </c>
      <c r="J87" s="43">
        <v>0</v>
      </c>
      <c r="K87" s="43">
        <f t="shared" si="19"/>
        <v>0</v>
      </c>
    </row>
    <row r="88" spans="1:13" ht="14.25">
      <c r="A88" s="20" t="s">
        <v>146</v>
      </c>
      <c r="B88" s="16" t="s">
        <v>418</v>
      </c>
      <c r="C88" s="43">
        <v>4517</v>
      </c>
      <c r="D88" s="43">
        <v>0</v>
      </c>
      <c r="E88" s="43">
        <f t="shared" si="17"/>
        <v>4517</v>
      </c>
      <c r="F88" s="43">
        <v>0</v>
      </c>
      <c r="G88" s="43">
        <v>0</v>
      </c>
      <c r="H88" s="43">
        <f t="shared" si="18"/>
        <v>0</v>
      </c>
      <c r="I88" s="43">
        <v>0</v>
      </c>
      <c r="J88" s="43">
        <v>0</v>
      </c>
      <c r="K88" s="43">
        <f t="shared" si="19"/>
        <v>0</v>
      </c>
      <c r="M88" s="17"/>
    </row>
    <row r="89" spans="1:13" ht="14.25">
      <c r="A89" s="20" t="s">
        <v>146</v>
      </c>
      <c r="B89" s="16" t="s">
        <v>493</v>
      </c>
      <c r="C89" s="43">
        <v>0</v>
      </c>
      <c r="D89" s="43">
        <v>3973</v>
      </c>
      <c r="E89" s="43">
        <f t="shared" si="17"/>
        <v>3973</v>
      </c>
      <c r="F89" s="43">
        <v>0</v>
      </c>
      <c r="G89" s="43">
        <v>0</v>
      </c>
      <c r="H89" s="43">
        <f t="shared" si="18"/>
        <v>0</v>
      </c>
      <c r="I89" s="43">
        <v>0</v>
      </c>
      <c r="J89" s="43">
        <v>0</v>
      </c>
      <c r="K89" s="43">
        <f t="shared" si="19"/>
        <v>0</v>
      </c>
      <c r="M89" s="17"/>
    </row>
    <row r="90" spans="1:13" ht="14.25">
      <c r="A90" s="20" t="s">
        <v>146</v>
      </c>
      <c r="B90" s="16" t="s">
        <v>421</v>
      </c>
      <c r="C90" s="43">
        <v>4500</v>
      </c>
      <c r="D90" s="43">
        <v>0</v>
      </c>
      <c r="E90" s="43">
        <f t="shared" si="17"/>
        <v>4500</v>
      </c>
      <c r="F90" s="43">
        <v>0</v>
      </c>
      <c r="G90" s="43">
        <v>0</v>
      </c>
      <c r="H90" s="43">
        <f t="shared" si="18"/>
        <v>0</v>
      </c>
      <c r="I90" s="43">
        <v>0</v>
      </c>
      <c r="J90" s="43">
        <v>0</v>
      </c>
      <c r="K90" s="43">
        <f t="shared" si="19"/>
        <v>0</v>
      </c>
      <c r="M90" s="17"/>
    </row>
    <row r="91" spans="1:13" ht="14.25">
      <c r="A91" s="20" t="s">
        <v>146</v>
      </c>
      <c r="B91" s="16" t="s">
        <v>450</v>
      </c>
      <c r="C91" s="43">
        <v>555</v>
      </c>
      <c r="D91" s="43">
        <v>200</v>
      </c>
      <c r="E91" s="43">
        <f t="shared" si="17"/>
        <v>755</v>
      </c>
      <c r="F91" s="43">
        <f t="shared" si="17"/>
        <v>955</v>
      </c>
      <c r="G91" s="43">
        <v>0</v>
      </c>
      <c r="H91" s="43">
        <f t="shared" si="18"/>
        <v>955</v>
      </c>
      <c r="I91" s="43">
        <f t="shared" si="18"/>
        <v>955</v>
      </c>
      <c r="J91" s="43">
        <v>0</v>
      </c>
      <c r="K91" s="43">
        <f t="shared" si="19"/>
        <v>955</v>
      </c>
      <c r="M91" s="17"/>
    </row>
    <row r="92" spans="1:11" ht="14.25">
      <c r="A92" s="18" t="s">
        <v>146</v>
      </c>
      <c r="B92" s="19" t="s">
        <v>88</v>
      </c>
      <c r="C92" s="21">
        <v>3699720</v>
      </c>
      <c r="D92" s="21">
        <f aca="true" t="shared" si="20" ref="D92:K92">SUM(D78:D91)</f>
        <v>4173</v>
      </c>
      <c r="E92" s="21">
        <f t="shared" si="20"/>
        <v>3703893</v>
      </c>
      <c r="F92" s="21">
        <f t="shared" si="20"/>
        <v>1833399</v>
      </c>
      <c r="G92" s="21">
        <f t="shared" si="20"/>
        <v>0</v>
      </c>
      <c r="H92" s="21">
        <f t="shared" si="20"/>
        <v>1833399</v>
      </c>
      <c r="I92" s="21">
        <f t="shared" si="20"/>
        <v>68792</v>
      </c>
      <c r="J92" s="21">
        <f t="shared" si="20"/>
        <v>0</v>
      </c>
      <c r="K92" s="21">
        <f t="shared" si="20"/>
        <v>68792</v>
      </c>
    </row>
    <row r="93" spans="1:11" ht="14.25">
      <c r="A93" s="51" t="s">
        <v>457</v>
      </c>
      <c r="B93" s="49" t="s">
        <v>458</v>
      </c>
      <c r="C93" s="50">
        <v>0</v>
      </c>
      <c r="D93" s="50">
        <v>0</v>
      </c>
      <c r="E93" s="50">
        <f>SUM(C93:D93)</f>
        <v>0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</row>
    <row r="94" spans="1:11" ht="14.25">
      <c r="A94" s="18" t="s">
        <v>457</v>
      </c>
      <c r="B94" s="19"/>
      <c r="C94" s="21">
        <v>0</v>
      </c>
      <c r="D94" s="21">
        <f>SUM(D93)</f>
        <v>0</v>
      </c>
      <c r="E94" s="21">
        <v>0</v>
      </c>
      <c r="F94" s="21">
        <f>SUM(F93)</f>
        <v>0</v>
      </c>
      <c r="G94" s="21">
        <f>SUM(G93)</f>
        <v>0</v>
      </c>
      <c r="H94" s="21">
        <v>0</v>
      </c>
      <c r="I94" s="21">
        <f>SUM(I93)</f>
        <v>0</v>
      </c>
      <c r="J94" s="21">
        <f>SUM(J93)</f>
        <v>0</v>
      </c>
      <c r="K94" s="21">
        <v>0</v>
      </c>
    </row>
    <row r="95" spans="1:11" ht="14.25">
      <c r="A95" s="20" t="s">
        <v>296</v>
      </c>
      <c r="B95" s="16" t="s">
        <v>147</v>
      </c>
      <c r="C95" s="43">
        <v>650000</v>
      </c>
      <c r="D95" s="43">
        <v>0</v>
      </c>
      <c r="E95" s="43">
        <f>SUM(C95:D95)</f>
        <v>650000</v>
      </c>
      <c r="F95" s="43">
        <v>690000</v>
      </c>
      <c r="G95" s="43">
        <v>0</v>
      </c>
      <c r="H95" s="43">
        <f>SUM(F95:G95)</f>
        <v>690000</v>
      </c>
      <c r="I95" s="43">
        <v>0</v>
      </c>
      <c r="J95" s="43">
        <v>0</v>
      </c>
      <c r="K95" s="43">
        <f>SUM(I95:J95)</f>
        <v>0</v>
      </c>
    </row>
    <row r="96" spans="1:11" ht="14.25">
      <c r="A96" s="20" t="s">
        <v>296</v>
      </c>
      <c r="B96" s="16" t="s">
        <v>354</v>
      </c>
      <c r="C96" s="43">
        <v>76789</v>
      </c>
      <c r="D96" s="43">
        <v>5000</v>
      </c>
      <c r="E96" s="43">
        <f>SUM(C96:D96)</f>
        <v>81789</v>
      </c>
      <c r="F96" s="43">
        <v>70000</v>
      </c>
      <c r="G96" s="43">
        <v>0</v>
      </c>
      <c r="H96" s="43">
        <f>SUM(F96:G96)</f>
        <v>70000</v>
      </c>
      <c r="I96" s="43">
        <v>70000</v>
      </c>
      <c r="J96" s="43">
        <v>0</v>
      </c>
      <c r="K96" s="43">
        <f>SUM(I96:J96)</f>
        <v>70000</v>
      </c>
    </row>
    <row r="97" spans="1:11" ht="14.25">
      <c r="A97" s="20" t="s">
        <v>296</v>
      </c>
      <c r="B97" s="16" t="s">
        <v>148</v>
      </c>
      <c r="C97" s="43">
        <v>618470</v>
      </c>
      <c r="D97" s="43">
        <v>5179</v>
      </c>
      <c r="E97" s="43">
        <f>SUM(C97:D97)</f>
        <v>623649</v>
      </c>
      <c r="F97" s="43">
        <v>729709</v>
      </c>
      <c r="G97" s="43">
        <v>0</v>
      </c>
      <c r="H97" s="43">
        <f>SUM(F97:G97)</f>
        <v>729709</v>
      </c>
      <c r="I97" s="43">
        <v>729709</v>
      </c>
      <c r="J97" s="43">
        <v>0</v>
      </c>
      <c r="K97" s="43">
        <f>SUM(I97:J97)</f>
        <v>729709</v>
      </c>
    </row>
    <row r="98" spans="1:11" ht="14.25">
      <c r="A98" s="20" t="s">
        <v>296</v>
      </c>
      <c r="B98" s="16" t="s">
        <v>495</v>
      </c>
      <c r="C98" s="43">
        <v>0</v>
      </c>
      <c r="D98" s="53">
        <v>1357878</v>
      </c>
      <c r="E98" s="43">
        <f>SUM(C98:D98)</f>
        <v>1357878</v>
      </c>
      <c r="F98" s="43">
        <v>0</v>
      </c>
      <c r="G98" s="43">
        <v>0</v>
      </c>
      <c r="H98" s="43">
        <f>SUM(F98:G98)</f>
        <v>0</v>
      </c>
      <c r="I98" s="43">
        <v>0</v>
      </c>
      <c r="J98" s="43">
        <v>0</v>
      </c>
      <c r="K98" s="43">
        <f>SUM(I98:J98)</f>
        <v>0</v>
      </c>
    </row>
    <row r="99" spans="1:11" ht="14.25">
      <c r="A99" s="18" t="s">
        <v>149</v>
      </c>
      <c r="B99" s="19" t="s">
        <v>3</v>
      </c>
      <c r="C99" s="21">
        <v>1345259</v>
      </c>
      <c r="D99" s="21">
        <f>SUM(D95:D98)</f>
        <v>1368057</v>
      </c>
      <c r="E99" s="21">
        <f>SUM(E95:E98)</f>
        <v>2713316</v>
      </c>
      <c r="F99" s="21">
        <f>SUM(F95:F98)</f>
        <v>1489709</v>
      </c>
      <c r="G99" s="21">
        <f>SUM(G95:G97)</f>
        <v>0</v>
      </c>
      <c r="H99" s="21">
        <f>SUM(H95:H97)</f>
        <v>1489709</v>
      </c>
      <c r="I99" s="21">
        <f>SUM(I95:I98)</f>
        <v>799709</v>
      </c>
      <c r="J99" s="21">
        <f>SUM(J95:J97)</f>
        <v>0</v>
      </c>
      <c r="K99" s="21">
        <f>SUM(K95:K97)</f>
        <v>799709</v>
      </c>
    </row>
    <row r="100" spans="1:11" ht="14.25">
      <c r="A100" s="20" t="s">
        <v>349</v>
      </c>
      <c r="B100" s="16" t="s">
        <v>350</v>
      </c>
      <c r="C100" s="43">
        <v>4760</v>
      </c>
      <c r="D100" s="43">
        <v>0</v>
      </c>
      <c r="E100" s="43">
        <f>SUM(C100:D100)</f>
        <v>4760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</row>
    <row r="101" spans="1:11" ht="14.25">
      <c r="A101" s="20" t="s">
        <v>479</v>
      </c>
      <c r="B101" s="54" t="s">
        <v>480</v>
      </c>
      <c r="C101" s="43">
        <v>0</v>
      </c>
      <c r="D101" s="43">
        <v>11151</v>
      </c>
      <c r="E101" s="43">
        <f>SUM(C101:D101)</f>
        <v>11151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</row>
    <row r="102" spans="1:11" ht="14.25">
      <c r="A102" s="20" t="s">
        <v>150</v>
      </c>
      <c r="B102" s="16" t="s">
        <v>151</v>
      </c>
      <c r="C102" s="43">
        <v>500</v>
      </c>
      <c r="D102" s="43">
        <v>0</v>
      </c>
      <c r="E102" s="43">
        <f aca="true" t="shared" si="21" ref="E102:E117">SUM(C102:D102)</f>
        <v>500</v>
      </c>
      <c r="F102" s="43">
        <v>1000</v>
      </c>
      <c r="G102" s="43">
        <v>0</v>
      </c>
      <c r="H102" s="43">
        <f>SUM(F102:G102)</f>
        <v>1000</v>
      </c>
      <c r="I102" s="43">
        <v>1000</v>
      </c>
      <c r="J102" s="43">
        <v>0</v>
      </c>
      <c r="K102" s="43">
        <f>SUM(I102:J102)</f>
        <v>1000</v>
      </c>
    </row>
    <row r="103" spans="1:11" ht="14.25">
      <c r="A103" s="26" t="s">
        <v>152</v>
      </c>
      <c r="B103" s="25" t="s">
        <v>153</v>
      </c>
      <c r="C103" s="81">
        <v>264</v>
      </c>
      <c r="D103" s="43">
        <v>0</v>
      </c>
      <c r="E103" s="43">
        <f t="shared" si="21"/>
        <v>264</v>
      </c>
      <c r="F103" s="81">
        <v>1264</v>
      </c>
      <c r="G103" s="81">
        <v>0</v>
      </c>
      <c r="H103" s="43">
        <f>SUM(F103:G103)</f>
        <v>1264</v>
      </c>
      <c r="I103" s="81">
        <v>1264</v>
      </c>
      <c r="J103" s="81">
        <v>0</v>
      </c>
      <c r="K103" s="43">
        <f>SUM(I103:J103)</f>
        <v>1264</v>
      </c>
    </row>
    <row r="104" spans="1:11" ht="14.25">
      <c r="A104" s="26" t="s">
        <v>154</v>
      </c>
      <c r="B104" s="25" t="s">
        <v>155</v>
      </c>
      <c r="C104" s="81">
        <v>158804</v>
      </c>
      <c r="D104" s="43">
        <v>-2800</v>
      </c>
      <c r="E104" s="43">
        <f t="shared" si="21"/>
        <v>156004</v>
      </c>
      <c r="F104" s="81">
        <v>164149</v>
      </c>
      <c r="G104" s="81">
        <v>0</v>
      </c>
      <c r="H104" s="43">
        <f aca="true" t="shared" si="22" ref="H104:I117">SUM(F104:G104)</f>
        <v>164149</v>
      </c>
      <c r="I104" s="43">
        <f t="shared" si="22"/>
        <v>164149</v>
      </c>
      <c r="J104" s="81">
        <v>0</v>
      </c>
      <c r="K104" s="43">
        <f aca="true" t="shared" si="23" ref="K104:K117">SUM(I104:J104)</f>
        <v>164149</v>
      </c>
    </row>
    <row r="105" spans="1:11" ht="14.25">
      <c r="A105" s="20" t="s">
        <v>156</v>
      </c>
      <c r="B105" s="16" t="s">
        <v>157</v>
      </c>
      <c r="C105" s="43">
        <v>2240</v>
      </c>
      <c r="D105" s="43">
        <v>-140</v>
      </c>
      <c r="E105" s="43">
        <f t="shared" si="21"/>
        <v>2100</v>
      </c>
      <c r="F105" s="43">
        <v>2340</v>
      </c>
      <c r="G105" s="81">
        <v>0</v>
      </c>
      <c r="H105" s="43">
        <f t="shared" si="22"/>
        <v>2340</v>
      </c>
      <c r="I105" s="43">
        <f t="shared" si="22"/>
        <v>2340</v>
      </c>
      <c r="J105" s="81">
        <v>0</v>
      </c>
      <c r="K105" s="43">
        <f t="shared" si="23"/>
        <v>2340</v>
      </c>
    </row>
    <row r="106" spans="1:11" ht="14.25">
      <c r="A106" s="20" t="s">
        <v>158</v>
      </c>
      <c r="B106" s="16" t="s">
        <v>159</v>
      </c>
      <c r="C106" s="43">
        <v>62990</v>
      </c>
      <c r="D106" s="43">
        <v>-6195</v>
      </c>
      <c r="E106" s="43">
        <f t="shared" si="21"/>
        <v>56795</v>
      </c>
      <c r="F106" s="43">
        <v>70990</v>
      </c>
      <c r="G106" s="81">
        <v>0</v>
      </c>
      <c r="H106" s="43">
        <v>70990</v>
      </c>
      <c r="I106" s="43">
        <v>72990</v>
      </c>
      <c r="J106" s="81">
        <v>0</v>
      </c>
      <c r="K106" s="43">
        <v>72990</v>
      </c>
    </row>
    <row r="107" spans="1:11" ht="14.25">
      <c r="A107" s="20" t="s">
        <v>473</v>
      </c>
      <c r="B107" s="16" t="s">
        <v>474</v>
      </c>
      <c r="C107" s="43">
        <v>0</v>
      </c>
      <c r="D107" s="43">
        <v>600</v>
      </c>
      <c r="E107" s="43">
        <f t="shared" si="21"/>
        <v>600</v>
      </c>
      <c r="F107" s="43">
        <v>0</v>
      </c>
      <c r="G107" s="81">
        <v>0</v>
      </c>
      <c r="H107" s="43">
        <f t="shared" si="22"/>
        <v>0</v>
      </c>
      <c r="I107" s="43">
        <v>0</v>
      </c>
      <c r="J107" s="81">
        <v>0</v>
      </c>
      <c r="K107" s="43">
        <f t="shared" si="23"/>
        <v>0</v>
      </c>
    </row>
    <row r="108" spans="1:11" ht="14.25">
      <c r="A108" s="20" t="s">
        <v>160</v>
      </c>
      <c r="B108" s="16" t="s">
        <v>161</v>
      </c>
      <c r="C108" s="43">
        <v>25000</v>
      </c>
      <c r="D108" s="43">
        <v>0</v>
      </c>
      <c r="E108" s="43">
        <f t="shared" si="21"/>
        <v>25000</v>
      </c>
      <c r="F108" s="43">
        <v>30000</v>
      </c>
      <c r="G108" s="81">
        <v>0</v>
      </c>
      <c r="H108" s="43">
        <v>30000</v>
      </c>
      <c r="I108" s="43">
        <v>30000</v>
      </c>
      <c r="J108" s="81">
        <v>0</v>
      </c>
      <c r="K108" s="43">
        <v>30000</v>
      </c>
    </row>
    <row r="109" spans="1:11" ht="14.25">
      <c r="A109" s="20" t="s">
        <v>162</v>
      </c>
      <c r="B109" s="16" t="s">
        <v>163</v>
      </c>
      <c r="C109" s="43">
        <v>5260</v>
      </c>
      <c r="D109" s="43">
        <v>0</v>
      </c>
      <c r="E109" s="43">
        <f t="shared" si="21"/>
        <v>5260</v>
      </c>
      <c r="F109" s="45">
        <v>5300</v>
      </c>
      <c r="G109" s="45">
        <v>0</v>
      </c>
      <c r="H109" s="45">
        <f>SUM(F109:G109)</f>
        <v>5300</v>
      </c>
      <c r="I109" s="45">
        <v>5450</v>
      </c>
      <c r="J109" s="45">
        <v>0</v>
      </c>
      <c r="K109" s="45">
        <f>SUM(I109:J109)</f>
        <v>5450</v>
      </c>
    </row>
    <row r="110" spans="1:11" ht="14.25">
      <c r="A110" s="20" t="s">
        <v>164</v>
      </c>
      <c r="B110" s="16" t="s">
        <v>165</v>
      </c>
      <c r="C110" s="43">
        <v>408771</v>
      </c>
      <c r="D110" s="43">
        <v>-5920</v>
      </c>
      <c r="E110" s="43">
        <f t="shared" si="21"/>
        <v>402851</v>
      </c>
      <c r="F110" s="43">
        <v>420000</v>
      </c>
      <c r="G110" s="81">
        <v>0</v>
      </c>
      <c r="H110" s="43">
        <f t="shared" si="22"/>
        <v>420000</v>
      </c>
      <c r="I110" s="43">
        <v>450000</v>
      </c>
      <c r="J110" s="81">
        <v>0</v>
      </c>
      <c r="K110" s="43">
        <f t="shared" si="23"/>
        <v>450000</v>
      </c>
    </row>
    <row r="111" spans="1:11" ht="14.25">
      <c r="A111" s="20" t="s">
        <v>166</v>
      </c>
      <c r="B111" s="16" t="s">
        <v>167</v>
      </c>
      <c r="C111" s="43">
        <v>4900</v>
      </c>
      <c r="D111" s="43">
        <v>2500</v>
      </c>
      <c r="E111" s="43">
        <f t="shared" si="21"/>
        <v>7400</v>
      </c>
      <c r="F111" s="45">
        <v>5000</v>
      </c>
      <c r="G111" s="45">
        <v>0</v>
      </c>
      <c r="H111" s="45">
        <f t="shared" si="22"/>
        <v>5000</v>
      </c>
      <c r="I111" s="45">
        <v>5000</v>
      </c>
      <c r="J111" s="45">
        <v>0</v>
      </c>
      <c r="K111" s="45">
        <f t="shared" si="23"/>
        <v>5000</v>
      </c>
    </row>
    <row r="112" spans="1:11" ht="14.25">
      <c r="A112" s="20" t="s">
        <v>168</v>
      </c>
      <c r="B112" s="16" t="s">
        <v>169</v>
      </c>
      <c r="C112" s="43">
        <v>24500</v>
      </c>
      <c r="D112" s="43">
        <v>-4600</v>
      </c>
      <c r="E112" s="43">
        <f t="shared" si="21"/>
        <v>19900</v>
      </c>
      <c r="F112" s="43">
        <v>26000</v>
      </c>
      <c r="G112" s="81">
        <v>0</v>
      </c>
      <c r="H112" s="43">
        <f t="shared" si="22"/>
        <v>26000</v>
      </c>
      <c r="I112" s="43">
        <f t="shared" si="22"/>
        <v>26000</v>
      </c>
      <c r="J112" s="81">
        <v>0</v>
      </c>
      <c r="K112" s="43">
        <f t="shared" si="23"/>
        <v>26000</v>
      </c>
    </row>
    <row r="113" spans="1:11" ht="14.25">
      <c r="A113" s="20" t="s">
        <v>228</v>
      </c>
      <c r="B113" s="16" t="s">
        <v>229</v>
      </c>
      <c r="C113" s="43">
        <v>62200</v>
      </c>
      <c r="D113" s="43">
        <v>-23800</v>
      </c>
      <c r="E113" s="43">
        <f t="shared" si="21"/>
        <v>38400</v>
      </c>
      <c r="F113" s="53">
        <v>59300</v>
      </c>
      <c r="G113" s="81">
        <v>0</v>
      </c>
      <c r="H113" s="43">
        <f t="shared" si="22"/>
        <v>59300</v>
      </c>
      <c r="I113" s="43">
        <v>59300</v>
      </c>
      <c r="J113" s="81">
        <v>0</v>
      </c>
      <c r="K113" s="43">
        <f t="shared" si="23"/>
        <v>59300</v>
      </c>
    </row>
    <row r="114" spans="1:11" ht="14.25">
      <c r="A114" s="20" t="s">
        <v>351</v>
      </c>
      <c r="B114" s="16" t="s">
        <v>310</v>
      </c>
      <c r="C114" s="43">
        <v>20000</v>
      </c>
      <c r="D114" s="43">
        <v>0</v>
      </c>
      <c r="E114" s="43">
        <f t="shared" si="21"/>
        <v>20000</v>
      </c>
      <c r="F114" s="43">
        <v>0</v>
      </c>
      <c r="G114" s="81">
        <v>0</v>
      </c>
      <c r="H114" s="43">
        <f t="shared" si="22"/>
        <v>0</v>
      </c>
      <c r="I114" s="43">
        <v>0</v>
      </c>
      <c r="J114" s="81">
        <v>0</v>
      </c>
      <c r="K114" s="43">
        <f t="shared" si="23"/>
        <v>0</v>
      </c>
    </row>
    <row r="115" spans="1:11" ht="14.25">
      <c r="A115" s="20" t="s">
        <v>170</v>
      </c>
      <c r="B115" s="16" t="s">
        <v>171</v>
      </c>
      <c r="C115" s="43">
        <v>235141</v>
      </c>
      <c r="D115" s="43">
        <v>-88605</v>
      </c>
      <c r="E115" s="43">
        <f t="shared" si="21"/>
        <v>146536</v>
      </c>
      <c r="F115" s="43">
        <v>332800</v>
      </c>
      <c r="G115" s="81">
        <v>0</v>
      </c>
      <c r="H115" s="43">
        <f t="shared" si="22"/>
        <v>332800</v>
      </c>
      <c r="I115" s="43">
        <v>350000</v>
      </c>
      <c r="J115" s="81">
        <v>0</v>
      </c>
      <c r="K115" s="43">
        <f t="shared" si="23"/>
        <v>350000</v>
      </c>
    </row>
    <row r="116" spans="1:11" ht="14.25">
      <c r="A116" s="20" t="s">
        <v>172</v>
      </c>
      <c r="B116" s="16" t="s">
        <v>173</v>
      </c>
      <c r="C116" s="43">
        <v>2500</v>
      </c>
      <c r="D116" s="43">
        <v>0</v>
      </c>
      <c r="E116" s="43">
        <f t="shared" si="21"/>
        <v>2500</v>
      </c>
      <c r="F116" s="43">
        <v>2500</v>
      </c>
      <c r="G116" s="43">
        <v>0</v>
      </c>
      <c r="H116" s="43">
        <f t="shared" si="22"/>
        <v>2500</v>
      </c>
      <c r="I116" s="43">
        <v>2500</v>
      </c>
      <c r="J116" s="43">
        <v>0</v>
      </c>
      <c r="K116" s="43">
        <f t="shared" si="23"/>
        <v>2500</v>
      </c>
    </row>
    <row r="117" spans="1:11" ht="14.25">
      <c r="A117" s="20" t="s">
        <v>475</v>
      </c>
      <c r="B117" s="16" t="s">
        <v>174</v>
      </c>
      <c r="C117" s="43">
        <v>9406</v>
      </c>
      <c r="D117" s="43">
        <v>7872</v>
      </c>
      <c r="E117" s="43">
        <f t="shared" si="21"/>
        <v>17278</v>
      </c>
      <c r="F117" s="43">
        <v>9406</v>
      </c>
      <c r="G117" s="81">
        <v>0</v>
      </c>
      <c r="H117" s="43">
        <f t="shared" si="22"/>
        <v>9406</v>
      </c>
      <c r="I117" s="43">
        <v>9406</v>
      </c>
      <c r="J117" s="43"/>
      <c r="K117" s="43">
        <f t="shared" si="23"/>
        <v>9406</v>
      </c>
    </row>
    <row r="118" spans="1:11" ht="14.25">
      <c r="A118" s="18" t="s">
        <v>175</v>
      </c>
      <c r="B118" s="19" t="s">
        <v>88</v>
      </c>
      <c r="C118" s="42">
        <v>1027236</v>
      </c>
      <c r="D118" s="42">
        <f aca="true" t="shared" si="24" ref="D118:K118">SUM(D100:D117)</f>
        <v>-109937</v>
      </c>
      <c r="E118" s="42">
        <f t="shared" si="24"/>
        <v>917299</v>
      </c>
      <c r="F118" s="42">
        <f t="shared" si="24"/>
        <v>1130049</v>
      </c>
      <c r="G118" s="42">
        <f t="shared" si="24"/>
        <v>0</v>
      </c>
      <c r="H118" s="42">
        <f t="shared" si="24"/>
        <v>1130049</v>
      </c>
      <c r="I118" s="42">
        <f t="shared" si="24"/>
        <v>1179399</v>
      </c>
      <c r="J118" s="42">
        <f t="shared" si="24"/>
        <v>0</v>
      </c>
      <c r="K118" s="42">
        <f t="shared" si="24"/>
        <v>1179399</v>
      </c>
    </row>
    <row r="119" spans="1:11" ht="14.25">
      <c r="A119" s="18"/>
      <c r="B119" s="19" t="s">
        <v>241</v>
      </c>
      <c r="C119" s="42">
        <v>46341406</v>
      </c>
      <c r="D119" s="42">
        <f>D118+D99+D92+D77+D56+D54+D49+D45+D42+D33+D28+D26+D24+D22+D19+D16+D13+D94</f>
        <v>1671747</v>
      </c>
      <c r="E119" s="42">
        <f>E118+E99+E94+E92+E77+E56+E54+E49+E45+E42+E33+E28+E26+E24+E22+E19+E16+E13</f>
        <v>48013153</v>
      </c>
      <c r="F119" s="42">
        <f>F99+F94+F92+F77+F56+F54+F49+F45+F42+F33+F28+F26+F24+F22+F19+F16+F13+F118</f>
        <v>44753633</v>
      </c>
      <c r="G119" s="42">
        <f>G118+G99+G92+G77+G56+G54+G49+G45+G42+G33+G28+G26+G24+G22+G19+G16+G13+G94</f>
        <v>0</v>
      </c>
      <c r="H119" s="42">
        <f>SUM(F119:G119)</f>
        <v>44753633</v>
      </c>
      <c r="I119" s="42">
        <f>I118+I99+I94+I92+I77+I56+I54+I49+I45+I42+I33+I28+I26+I24+I22+I19+I16+I13</f>
        <v>44267953</v>
      </c>
      <c r="J119" s="42">
        <f>J118+J99+J92+J77+J56+J54+J49+J45+J42+J33+J28+J26+J24+J22+J19+J16+J13+J94</f>
        <v>0</v>
      </c>
      <c r="K119" s="42">
        <f>K118+K99+K94+K92+K77+K56+K54+K49+K45+K42+K33+K28+K26+K24+K22+K19+K16+K13</f>
        <v>44267953</v>
      </c>
    </row>
    <row r="120" spans="1:11" ht="14.25">
      <c r="A120" s="14" t="s">
        <v>260</v>
      </c>
      <c r="B120" s="76" t="s">
        <v>262</v>
      </c>
      <c r="C120" s="43">
        <v>4652302</v>
      </c>
      <c r="D120" s="43">
        <v>-196362</v>
      </c>
      <c r="E120" s="43">
        <f aca="true" t="shared" si="25" ref="E120:E135">SUM(C120:D120)</f>
        <v>4455940</v>
      </c>
      <c r="F120" s="43">
        <v>1347853</v>
      </c>
      <c r="G120" s="43">
        <v>0</v>
      </c>
      <c r="H120" s="43">
        <f aca="true" t="shared" si="26" ref="H120:H135">SUM(F120:G120)</f>
        <v>1347853</v>
      </c>
      <c r="I120" s="43">
        <v>0</v>
      </c>
      <c r="J120" s="43">
        <v>0</v>
      </c>
      <c r="K120" s="43">
        <f aca="true" t="shared" si="27" ref="K120:K126">SUM(I120:J120)</f>
        <v>0</v>
      </c>
    </row>
    <row r="121" spans="1:11" ht="14.25">
      <c r="A121" s="14"/>
      <c r="B121" s="12" t="s">
        <v>293</v>
      </c>
      <c r="C121" s="43">
        <v>1006707</v>
      </c>
      <c r="D121" s="43">
        <v>0</v>
      </c>
      <c r="E121" s="43">
        <f t="shared" si="25"/>
        <v>1006707</v>
      </c>
      <c r="F121" s="43">
        <v>0</v>
      </c>
      <c r="G121" s="43">
        <v>0</v>
      </c>
      <c r="H121" s="43">
        <f t="shared" si="26"/>
        <v>0</v>
      </c>
      <c r="I121" s="43">
        <v>0</v>
      </c>
      <c r="J121" s="43">
        <v>0</v>
      </c>
      <c r="K121" s="43">
        <f t="shared" si="27"/>
        <v>0</v>
      </c>
    </row>
    <row r="122" spans="1:11" ht="14.25">
      <c r="A122" s="14"/>
      <c r="B122" s="77" t="s">
        <v>317</v>
      </c>
      <c r="C122" s="43">
        <v>950326</v>
      </c>
      <c r="D122" s="43">
        <v>0</v>
      </c>
      <c r="E122" s="43">
        <f t="shared" si="25"/>
        <v>950326</v>
      </c>
      <c r="F122" s="43">
        <v>0</v>
      </c>
      <c r="G122" s="43">
        <v>0</v>
      </c>
      <c r="H122" s="43">
        <f t="shared" si="26"/>
        <v>0</v>
      </c>
      <c r="I122" s="43">
        <v>0</v>
      </c>
      <c r="J122" s="43">
        <v>0</v>
      </c>
      <c r="K122" s="43">
        <f t="shared" si="27"/>
        <v>0</v>
      </c>
    </row>
    <row r="123" spans="1:11" ht="14.25">
      <c r="A123" s="14"/>
      <c r="B123" s="76" t="s">
        <v>318</v>
      </c>
      <c r="C123" s="43">
        <v>506736</v>
      </c>
      <c r="D123" s="43">
        <v>0</v>
      </c>
      <c r="E123" s="43">
        <f t="shared" si="25"/>
        <v>506736</v>
      </c>
      <c r="F123" s="43">
        <v>0</v>
      </c>
      <c r="G123" s="43">
        <v>0</v>
      </c>
      <c r="H123" s="43">
        <f t="shared" si="26"/>
        <v>0</v>
      </c>
      <c r="I123" s="43">
        <v>0</v>
      </c>
      <c r="J123" s="43">
        <v>0</v>
      </c>
      <c r="K123" s="43">
        <f t="shared" si="27"/>
        <v>0</v>
      </c>
    </row>
    <row r="124" spans="1:11" ht="14.25">
      <c r="A124" s="14"/>
      <c r="B124" s="76" t="s">
        <v>319</v>
      </c>
      <c r="C124" s="43">
        <v>380593</v>
      </c>
      <c r="D124" s="43">
        <v>0</v>
      </c>
      <c r="E124" s="43">
        <f t="shared" si="25"/>
        <v>380593</v>
      </c>
      <c r="F124" s="43">
        <v>0</v>
      </c>
      <c r="G124" s="43">
        <v>0</v>
      </c>
      <c r="H124" s="43">
        <f t="shared" si="26"/>
        <v>0</v>
      </c>
      <c r="I124" s="43">
        <v>0</v>
      </c>
      <c r="J124" s="43">
        <v>0</v>
      </c>
      <c r="K124" s="43">
        <f t="shared" si="27"/>
        <v>0</v>
      </c>
    </row>
    <row r="125" spans="1:11" ht="14.25">
      <c r="A125" s="14"/>
      <c r="B125" s="76" t="s">
        <v>320</v>
      </c>
      <c r="C125" s="43">
        <v>216692</v>
      </c>
      <c r="D125" s="43">
        <v>0</v>
      </c>
      <c r="E125" s="43">
        <f t="shared" si="25"/>
        <v>216692</v>
      </c>
      <c r="F125" s="43">
        <v>0</v>
      </c>
      <c r="G125" s="43">
        <v>0</v>
      </c>
      <c r="H125" s="43">
        <f t="shared" si="26"/>
        <v>0</v>
      </c>
      <c r="I125" s="43">
        <v>0</v>
      </c>
      <c r="J125" s="43">
        <v>0</v>
      </c>
      <c r="K125" s="43">
        <f t="shared" si="27"/>
        <v>0</v>
      </c>
    </row>
    <row r="126" spans="1:11" ht="14.25">
      <c r="A126" s="14"/>
      <c r="B126" s="78" t="s">
        <v>476</v>
      </c>
      <c r="C126" s="43">
        <v>93900</v>
      </c>
      <c r="D126" s="43">
        <v>0</v>
      </c>
      <c r="E126" s="43">
        <f t="shared" si="25"/>
        <v>93900</v>
      </c>
      <c r="F126" s="43">
        <v>0</v>
      </c>
      <c r="G126" s="43">
        <v>0</v>
      </c>
      <c r="H126" s="43">
        <f t="shared" si="26"/>
        <v>0</v>
      </c>
      <c r="I126" s="43">
        <v>0</v>
      </c>
      <c r="J126" s="43">
        <v>0</v>
      </c>
      <c r="K126" s="43">
        <f t="shared" si="27"/>
        <v>0</v>
      </c>
    </row>
    <row r="127" spans="1:11" ht="14.25">
      <c r="A127" s="14"/>
      <c r="B127" s="78" t="s">
        <v>477</v>
      </c>
      <c r="C127" s="43">
        <v>0</v>
      </c>
      <c r="D127" s="43">
        <v>255550</v>
      </c>
      <c r="E127" s="43">
        <f t="shared" si="25"/>
        <v>255550</v>
      </c>
      <c r="F127" s="43">
        <v>0</v>
      </c>
      <c r="G127" s="43">
        <v>596283</v>
      </c>
      <c r="H127" s="43">
        <f t="shared" si="26"/>
        <v>596283</v>
      </c>
      <c r="I127" s="43">
        <v>0</v>
      </c>
      <c r="J127" s="43">
        <v>0</v>
      </c>
      <c r="K127" s="43">
        <v>0</v>
      </c>
    </row>
    <row r="128" spans="1:11" ht="14.25">
      <c r="A128" s="14"/>
      <c r="B128" s="76" t="s">
        <v>337</v>
      </c>
      <c r="C128" s="43">
        <v>2003760</v>
      </c>
      <c r="D128" s="43">
        <v>0</v>
      </c>
      <c r="E128" s="43">
        <f t="shared" si="25"/>
        <v>2003760</v>
      </c>
      <c r="F128" s="43">
        <v>0</v>
      </c>
      <c r="G128" s="43">
        <v>0</v>
      </c>
      <c r="H128" s="43">
        <f t="shared" si="26"/>
        <v>0</v>
      </c>
      <c r="I128" s="43">
        <v>0</v>
      </c>
      <c r="J128" s="43">
        <v>0</v>
      </c>
      <c r="K128" s="43">
        <f aca="true" t="shared" si="28" ref="K128:K135">SUM(I128:J128)</f>
        <v>0</v>
      </c>
    </row>
    <row r="129" spans="1:11" ht="14.25">
      <c r="A129" s="14"/>
      <c r="B129" s="76" t="s">
        <v>355</v>
      </c>
      <c r="C129" s="43">
        <v>295201</v>
      </c>
      <c r="D129" s="43">
        <v>-28794</v>
      </c>
      <c r="E129" s="43">
        <f t="shared" si="25"/>
        <v>266407</v>
      </c>
      <c r="F129" s="43">
        <v>0</v>
      </c>
      <c r="G129" s="43">
        <v>0</v>
      </c>
      <c r="H129" s="43">
        <f t="shared" si="26"/>
        <v>0</v>
      </c>
      <c r="I129" s="43">
        <v>0</v>
      </c>
      <c r="J129" s="43">
        <v>0</v>
      </c>
      <c r="K129" s="43">
        <f t="shared" si="28"/>
        <v>0</v>
      </c>
    </row>
    <row r="130" spans="1:11" ht="14.25">
      <c r="A130" s="14"/>
      <c r="B130" s="63" t="s">
        <v>405</v>
      </c>
      <c r="C130" s="43">
        <v>583100</v>
      </c>
      <c r="D130" s="43">
        <v>0</v>
      </c>
      <c r="E130" s="43">
        <f t="shared" si="25"/>
        <v>583100</v>
      </c>
      <c r="F130" s="43">
        <v>0</v>
      </c>
      <c r="G130" s="43">
        <v>0</v>
      </c>
      <c r="H130" s="43">
        <f t="shared" si="26"/>
        <v>0</v>
      </c>
      <c r="I130" s="43">
        <v>0</v>
      </c>
      <c r="J130" s="43">
        <v>0</v>
      </c>
      <c r="K130" s="43">
        <f t="shared" si="28"/>
        <v>0</v>
      </c>
    </row>
    <row r="131" spans="1:11" ht="14.25">
      <c r="A131" s="14"/>
      <c r="B131" s="79" t="s">
        <v>261</v>
      </c>
      <c r="C131" s="46">
        <v>10689317</v>
      </c>
      <c r="D131" s="46">
        <f>SUM(D120:D130)</f>
        <v>30394</v>
      </c>
      <c r="E131" s="46">
        <f t="shared" si="25"/>
        <v>10719711</v>
      </c>
      <c r="F131" s="46">
        <f>SUM(F120:F130)</f>
        <v>1347853</v>
      </c>
      <c r="G131" s="46">
        <f>SUM(G120:G130)</f>
        <v>596283</v>
      </c>
      <c r="H131" s="46">
        <f t="shared" si="26"/>
        <v>1944136</v>
      </c>
      <c r="I131" s="46">
        <v>0</v>
      </c>
      <c r="J131" s="46">
        <f>SUM(J120:J130)</f>
        <v>0</v>
      </c>
      <c r="K131" s="46">
        <f t="shared" si="28"/>
        <v>0</v>
      </c>
    </row>
    <row r="132" spans="1:11" ht="14.25">
      <c r="A132" s="14"/>
      <c r="B132" s="16" t="s">
        <v>290</v>
      </c>
      <c r="C132" s="43">
        <v>56940</v>
      </c>
      <c r="D132" s="43">
        <v>0</v>
      </c>
      <c r="E132" s="43">
        <f t="shared" si="25"/>
        <v>56940</v>
      </c>
      <c r="F132" s="43">
        <v>0</v>
      </c>
      <c r="G132" s="46">
        <v>0</v>
      </c>
      <c r="H132" s="46">
        <f t="shared" si="26"/>
        <v>0</v>
      </c>
      <c r="I132" s="43">
        <v>0</v>
      </c>
      <c r="J132" s="46">
        <v>0</v>
      </c>
      <c r="K132" s="46">
        <f t="shared" si="28"/>
        <v>0</v>
      </c>
    </row>
    <row r="133" spans="1:11" ht="14.25">
      <c r="A133" s="14"/>
      <c r="B133" s="16" t="s">
        <v>291</v>
      </c>
      <c r="C133" s="43">
        <v>10124</v>
      </c>
      <c r="D133" s="43">
        <v>0</v>
      </c>
      <c r="E133" s="43">
        <f t="shared" si="25"/>
        <v>10124</v>
      </c>
      <c r="F133" s="43">
        <v>0</v>
      </c>
      <c r="G133" s="46">
        <v>0</v>
      </c>
      <c r="H133" s="46">
        <f t="shared" si="26"/>
        <v>0</v>
      </c>
      <c r="I133" s="43">
        <v>0</v>
      </c>
      <c r="J133" s="46">
        <v>0</v>
      </c>
      <c r="K133" s="46">
        <f t="shared" si="28"/>
        <v>0</v>
      </c>
    </row>
    <row r="134" spans="1:11" ht="14.25">
      <c r="A134" s="14"/>
      <c r="B134" s="16" t="s">
        <v>423</v>
      </c>
      <c r="C134" s="43">
        <v>1752028</v>
      </c>
      <c r="D134" s="43">
        <v>0</v>
      </c>
      <c r="E134" s="43">
        <f t="shared" si="25"/>
        <v>1752028</v>
      </c>
      <c r="F134" s="43">
        <v>0</v>
      </c>
      <c r="G134" s="46">
        <v>0</v>
      </c>
      <c r="H134" s="46">
        <f t="shared" si="26"/>
        <v>0</v>
      </c>
      <c r="I134" s="43">
        <v>0</v>
      </c>
      <c r="J134" s="46">
        <v>0</v>
      </c>
      <c r="K134" s="46">
        <f t="shared" si="28"/>
        <v>0</v>
      </c>
    </row>
    <row r="135" spans="1:11" ht="14.25">
      <c r="A135" s="14"/>
      <c r="B135" s="16" t="s">
        <v>176</v>
      </c>
      <c r="C135" s="43">
        <v>3089026</v>
      </c>
      <c r="D135" s="43"/>
      <c r="E135" s="43">
        <f t="shared" si="25"/>
        <v>3089026</v>
      </c>
      <c r="F135" s="43">
        <v>0</v>
      </c>
      <c r="G135" s="46">
        <v>0</v>
      </c>
      <c r="H135" s="46">
        <f t="shared" si="26"/>
        <v>0</v>
      </c>
      <c r="I135" s="43">
        <v>0</v>
      </c>
      <c r="J135" s="46">
        <v>0</v>
      </c>
      <c r="K135" s="46">
        <f t="shared" si="28"/>
        <v>0</v>
      </c>
    </row>
    <row r="136" spans="1:11" ht="14.25">
      <c r="A136" s="19"/>
      <c r="B136" s="27" t="s">
        <v>177</v>
      </c>
      <c r="C136" s="22">
        <f>C119+C131+C132+C133+C134+C135</f>
        <v>61938841</v>
      </c>
      <c r="D136" s="22">
        <f>D119+D131+D132+D133+D134+D135</f>
        <v>1702141</v>
      </c>
      <c r="E136" s="22">
        <f>E119+E131+E132+E133+E134+E135</f>
        <v>63640982</v>
      </c>
      <c r="F136" s="22">
        <f>F131+F119</f>
        <v>46101486</v>
      </c>
      <c r="G136" s="22">
        <f>G131+G119</f>
        <v>596283</v>
      </c>
      <c r="H136" s="22">
        <f>SUM(F136:G136)</f>
        <v>46697769</v>
      </c>
      <c r="I136" s="22">
        <f>I131+I119</f>
        <v>44267953</v>
      </c>
      <c r="J136" s="22">
        <f>J131+J119</f>
        <v>0</v>
      </c>
      <c r="K136" s="22">
        <f>SUM(I136:J136)</f>
        <v>44267953</v>
      </c>
    </row>
    <row r="137" spans="1:5" ht="14.25">
      <c r="A137" s="10"/>
      <c r="B137" s="37"/>
      <c r="C137" s="37"/>
      <c r="D137" s="37"/>
      <c r="E137" s="37"/>
    </row>
    <row r="138" spans="1:5" ht="14.25">
      <c r="A138" s="10"/>
      <c r="B138" s="37"/>
      <c r="C138" s="37"/>
      <c r="D138" s="37"/>
      <c r="E138" s="37"/>
    </row>
    <row r="139" spans="1:7" ht="15">
      <c r="A139" s="10"/>
      <c r="B139" s="162" t="s">
        <v>503</v>
      </c>
      <c r="C139" s="162" t="s">
        <v>356</v>
      </c>
      <c r="D139" s="151"/>
      <c r="E139" s="151"/>
      <c r="F139" s="151"/>
      <c r="G139" s="162"/>
    </row>
    <row r="140" spans="1:5" ht="14.25">
      <c r="A140" s="10"/>
      <c r="B140" s="13"/>
      <c r="C140" s="13"/>
      <c r="D140" s="13"/>
      <c r="E140" s="13"/>
    </row>
    <row r="141" spans="1:5" ht="14.25">
      <c r="A141" s="10"/>
      <c r="C141" s="13"/>
      <c r="D141" s="13"/>
      <c r="E141" s="13"/>
    </row>
    <row r="142" spans="1:5" ht="14.25">
      <c r="A142" s="10"/>
      <c r="C142" s="13"/>
      <c r="D142" s="13"/>
      <c r="E142" s="13"/>
    </row>
    <row r="143" spans="1:5" s="151" customFormat="1" ht="14.25">
      <c r="A143" s="10"/>
      <c r="B143" s="163"/>
      <c r="C143" s="13"/>
      <c r="D143" s="13"/>
      <c r="E143" s="13"/>
    </row>
    <row r="144" spans="1:5" s="151" customFormat="1" ht="14.25">
      <c r="A144" s="10"/>
      <c r="B144" s="163"/>
      <c r="C144" s="13"/>
      <c r="D144" s="13"/>
      <c r="E144" s="13"/>
    </row>
    <row r="145" spans="1:5" s="151" customFormat="1" ht="15">
      <c r="A145" s="158" t="s">
        <v>462</v>
      </c>
      <c r="B145" s="163"/>
      <c r="C145" s="13"/>
      <c r="D145" s="13"/>
      <c r="E145" s="13"/>
    </row>
    <row r="146" spans="1:5" ht="15">
      <c r="A146" s="159" t="s">
        <v>499</v>
      </c>
      <c r="B146" s="13"/>
      <c r="C146" s="13"/>
      <c r="D146" s="13"/>
      <c r="E146" s="13"/>
    </row>
    <row r="147" spans="1:11" ht="15">
      <c r="A147" s="159" t="s">
        <v>500</v>
      </c>
      <c r="B147" s="13"/>
      <c r="C147" s="13"/>
      <c r="D147" s="39"/>
      <c r="E147" s="67"/>
      <c r="J147" s="39"/>
      <c r="K147" s="67" t="s">
        <v>462</v>
      </c>
    </row>
    <row r="148" spans="1:11" ht="14.25">
      <c r="A148" s="157"/>
      <c r="D148" s="75"/>
      <c r="E148" s="75"/>
      <c r="J148" s="116"/>
      <c r="K148" s="116" t="s">
        <v>231</v>
      </c>
    </row>
    <row r="149" spans="1:11" ht="14.25">
      <c r="A149" s="160" t="s">
        <v>462</v>
      </c>
      <c r="D149" s="41"/>
      <c r="E149" s="75"/>
      <c r="J149" s="41"/>
      <c r="K149" s="116" t="s">
        <v>497</v>
      </c>
    </row>
    <row r="150" spans="1:11" ht="14.25">
      <c r="A150" s="161" t="s">
        <v>501</v>
      </c>
      <c r="D150" s="75"/>
      <c r="E150" s="75"/>
      <c r="J150" s="116"/>
      <c r="K150" s="116" t="s">
        <v>463</v>
      </c>
    </row>
    <row r="151" ht="14.25">
      <c r="A151" s="161" t="s">
        <v>502</v>
      </c>
    </row>
    <row r="152" s="151" customFormat="1" ht="14.25">
      <c r="A152" s="161"/>
    </row>
    <row r="153" spans="1:5" ht="15">
      <c r="A153" s="10"/>
      <c r="B153" s="139" t="s">
        <v>178</v>
      </c>
      <c r="C153" s="11"/>
      <c r="D153" s="11"/>
      <c r="E153" s="11"/>
    </row>
    <row r="154" spans="1:11" ht="14.25">
      <c r="A154" s="69" t="s">
        <v>82</v>
      </c>
      <c r="B154" s="70" t="s">
        <v>83</v>
      </c>
      <c r="C154" s="80" t="s">
        <v>252</v>
      </c>
      <c r="D154" s="101" t="s">
        <v>465</v>
      </c>
      <c r="E154" s="101" t="s">
        <v>341</v>
      </c>
      <c r="F154" s="80" t="s">
        <v>467</v>
      </c>
      <c r="G154" s="101" t="s">
        <v>465</v>
      </c>
      <c r="H154" s="101" t="s">
        <v>466</v>
      </c>
      <c r="I154" s="80" t="s">
        <v>468</v>
      </c>
      <c r="J154" s="101" t="s">
        <v>465</v>
      </c>
      <c r="K154" s="101" t="s">
        <v>469</v>
      </c>
    </row>
    <row r="155" spans="1:12" ht="14.25">
      <c r="A155" s="48" t="s">
        <v>179</v>
      </c>
      <c r="B155" s="49" t="s">
        <v>342</v>
      </c>
      <c r="C155" s="86">
        <v>1477264</v>
      </c>
      <c r="D155" s="86">
        <v>-7500</v>
      </c>
      <c r="E155" s="86">
        <f>SUM(C155:D155)</f>
        <v>1469764</v>
      </c>
      <c r="F155" s="86">
        <v>1477264</v>
      </c>
      <c r="G155" s="43">
        <v>0</v>
      </c>
      <c r="H155" s="43">
        <f>SUM(F155:G155)</f>
        <v>1477264</v>
      </c>
      <c r="I155" s="86">
        <v>1477264</v>
      </c>
      <c r="J155" s="43">
        <v>0</v>
      </c>
      <c r="K155" s="43">
        <f>SUM(I155:J155)</f>
        <v>1477264</v>
      </c>
      <c r="L155" s="59"/>
    </row>
    <row r="156" spans="1:12" ht="14.25">
      <c r="A156" s="48" t="s">
        <v>179</v>
      </c>
      <c r="B156" s="51" t="s">
        <v>424</v>
      </c>
      <c r="C156" s="86">
        <v>84840</v>
      </c>
      <c r="D156" s="86">
        <v>1357878</v>
      </c>
      <c r="E156" s="86">
        <f aca="true" t="shared" si="29" ref="E156:E169">SUM(C156:D156)</f>
        <v>1442718</v>
      </c>
      <c r="F156" s="86">
        <v>84840</v>
      </c>
      <c r="G156" s="86">
        <v>0</v>
      </c>
      <c r="H156" s="86">
        <f aca="true" t="shared" si="30" ref="H156:I169">SUM(F156:G156)</f>
        <v>84840</v>
      </c>
      <c r="I156" s="86">
        <f t="shared" si="30"/>
        <v>84840</v>
      </c>
      <c r="J156" s="86">
        <v>0</v>
      </c>
      <c r="K156" s="86">
        <f aca="true" t="shared" si="31" ref="K156:K169">SUM(I156:J156)</f>
        <v>84840</v>
      </c>
      <c r="L156" s="59"/>
    </row>
    <row r="157" spans="1:12" ht="14.25">
      <c r="A157" s="48" t="s">
        <v>179</v>
      </c>
      <c r="B157" s="51" t="s">
        <v>343</v>
      </c>
      <c r="C157" s="86">
        <v>216773</v>
      </c>
      <c r="D157" s="86">
        <v>14062</v>
      </c>
      <c r="E157" s="86">
        <f t="shared" si="29"/>
        <v>230835</v>
      </c>
      <c r="F157" s="43">
        <v>187444</v>
      </c>
      <c r="G157" s="43">
        <v>0</v>
      </c>
      <c r="H157" s="43">
        <f t="shared" si="30"/>
        <v>187444</v>
      </c>
      <c r="I157" s="43">
        <v>191444</v>
      </c>
      <c r="J157" s="43">
        <v>0</v>
      </c>
      <c r="K157" s="43">
        <f t="shared" si="31"/>
        <v>191444</v>
      </c>
      <c r="L157" s="59"/>
    </row>
    <row r="158" spans="1:12" ht="14.25">
      <c r="A158" s="48" t="s">
        <v>179</v>
      </c>
      <c r="B158" s="51" t="s">
        <v>344</v>
      </c>
      <c r="C158" s="86">
        <v>616496</v>
      </c>
      <c r="D158" s="86">
        <v>0</v>
      </c>
      <c r="E158" s="86">
        <f t="shared" si="29"/>
        <v>616496</v>
      </c>
      <c r="F158" s="86">
        <v>616496</v>
      </c>
      <c r="G158" s="86">
        <v>0</v>
      </c>
      <c r="H158" s="86">
        <f t="shared" si="30"/>
        <v>616496</v>
      </c>
      <c r="I158" s="86">
        <v>616496</v>
      </c>
      <c r="J158" s="86">
        <v>0</v>
      </c>
      <c r="K158" s="86">
        <f t="shared" si="31"/>
        <v>616496</v>
      </c>
      <c r="L158" s="59"/>
    </row>
    <row r="159" spans="1:12" ht="14.25">
      <c r="A159" s="48" t="s">
        <v>179</v>
      </c>
      <c r="B159" s="49" t="s">
        <v>345</v>
      </c>
      <c r="C159" s="86">
        <v>415000</v>
      </c>
      <c r="D159" s="86">
        <v>3000</v>
      </c>
      <c r="E159" s="86">
        <f t="shared" si="29"/>
        <v>418000</v>
      </c>
      <c r="F159" s="86">
        <v>415000</v>
      </c>
      <c r="G159" s="86">
        <v>0</v>
      </c>
      <c r="H159" s="86">
        <f t="shared" si="30"/>
        <v>415000</v>
      </c>
      <c r="I159" s="86">
        <v>415000</v>
      </c>
      <c r="J159" s="86">
        <v>0</v>
      </c>
      <c r="K159" s="86">
        <f t="shared" si="31"/>
        <v>415000</v>
      </c>
      <c r="L159" s="59"/>
    </row>
    <row r="160" spans="1:12" ht="14.25">
      <c r="A160" s="48" t="s">
        <v>314</v>
      </c>
      <c r="B160" s="51" t="s">
        <v>315</v>
      </c>
      <c r="C160" s="86">
        <v>41200</v>
      </c>
      <c r="D160" s="86">
        <v>0</v>
      </c>
      <c r="E160" s="86">
        <f t="shared" si="29"/>
        <v>41200</v>
      </c>
      <c r="F160" s="86">
        <v>0</v>
      </c>
      <c r="G160" s="86">
        <v>0</v>
      </c>
      <c r="H160" s="86">
        <f t="shared" si="30"/>
        <v>0</v>
      </c>
      <c r="I160" s="86">
        <v>0</v>
      </c>
      <c r="J160" s="86">
        <v>0</v>
      </c>
      <c r="K160" s="86">
        <f t="shared" si="31"/>
        <v>0</v>
      </c>
      <c r="L160" s="59"/>
    </row>
    <row r="161" spans="1:12" ht="14.25">
      <c r="A161" s="48" t="s">
        <v>314</v>
      </c>
      <c r="B161" s="51" t="s">
        <v>324</v>
      </c>
      <c r="C161" s="86">
        <v>18750</v>
      </c>
      <c r="D161" s="86">
        <v>0</v>
      </c>
      <c r="E161" s="86">
        <f t="shared" si="29"/>
        <v>18750</v>
      </c>
      <c r="F161" s="86">
        <v>0</v>
      </c>
      <c r="G161" s="86">
        <v>0</v>
      </c>
      <c r="H161" s="86">
        <f t="shared" si="30"/>
        <v>0</v>
      </c>
      <c r="I161" s="86">
        <v>0</v>
      </c>
      <c r="J161" s="86">
        <v>0</v>
      </c>
      <c r="K161" s="86">
        <f t="shared" si="31"/>
        <v>0</v>
      </c>
      <c r="L161" s="59"/>
    </row>
    <row r="162" spans="1:12" ht="14.25">
      <c r="A162" s="48" t="s">
        <v>314</v>
      </c>
      <c r="B162" s="51" t="s">
        <v>470</v>
      </c>
      <c r="C162" s="86">
        <v>0</v>
      </c>
      <c r="D162" s="86">
        <v>131822</v>
      </c>
      <c r="E162" s="86">
        <f t="shared" si="29"/>
        <v>131822</v>
      </c>
      <c r="F162" s="86">
        <v>0</v>
      </c>
      <c r="G162" s="86">
        <v>0</v>
      </c>
      <c r="H162" s="86">
        <v>0</v>
      </c>
      <c r="I162" s="86">
        <v>0</v>
      </c>
      <c r="J162" s="86">
        <v>0</v>
      </c>
      <c r="K162" s="86">
        <v>0</v>
      </c>
      <c r="L162" s="59"/>
    </row>
    <row r="163" spans="1:12" ht="14.25">
      <c r="A163" s="48" t="s">
        <v>179</v>
      </c>
      <c r="B163" s="49" t="s">
        <v>347</v>
      </c>
      <c r="C163" s="86">
        <v>70490</v>
      </c>
      <c r="D163" s="86">
        <v>-3474</v>
      </c>
      <c r="E163" s="86">
        <f t="shared" si="29"/>
        <v>67016</v>
      </c>
      <c r="F163" s="86">
        <v>0</v>
      </c>
      <c r="G163" s="86">
        <v>0</v>
      </c>
      <c r="H163" s="86">
        <f t="shared" si="30"/>
        <v>0</v>
      </c>
      <c r="I163" s="86">
        <v>0</v>
      </c>
      <c r="J163" s="86">
        <v>0</v>
      </c>
      <c r="K163" s="86">
        <f t="shared" si="31"/>
        <v>0</v>
      </c>
      <c r="L163" s="59"/>
    </row>
    <row r="164" spans="1:12" ht="14.25">
      <c r="A164" s="48" t="s">
        <v>180</v>
      </c>
      <c r="B164" s="49" t="s">
        <v>73</v>
      </c>
      <c r="C164" s="86">
        <v>94000</v>
      </c>
      <c r="D164" s="86">
        <v>-3000</v>
      </c>
      <c r="E164" s="86">
        <f t="shared" si="29"/>
        <v>91000</v>
      </c>
      <c r="F164" s="86">
        <v>84800</v>
      </c>
      <c r="G164" s="86">
        <v>0</v>
      </c>
      <c r="H164" s="86">
        <f t="shared" si="30"/>
        <v>84800</v>
      </c>
      <c r="I164" s="86">
        <v>86500</v>
      </c>
      <c r="J164" s="86">
        <v>0</v>
      </c>
      <c r="K164" s="86">
        <f t="shared" si="31"/>
        <v>86500</v>
      </c>
      <c r="L164" s="59"/>
    </row>
    <row r="165" spans="1:12" ht="14.25">
      <c r="A165" s="48" t="s">
        <v>179</v>
      </c>
      <c r="B165" s="49" t="s">
        <v>265</v>
      </c>
      <c r="C165" s="86">
        <v>16800</v>
      </c>
      <c r="D165" s="86">
        <v>0</v>
      </c>
      <c r="E165" s="86">
        <f t="shared" si="29"/>
        <v>16800</v>
      </c>
      <c r="F165" s="86">
        <v>16800</v>
      </c>
      <c r="G165" s="86">
        <v>0</v>
      </c>
      <c r="H165" s="86">
        <f t="shared" si="30"/>
        <v>16800</v>
      </c>
      <c r="I165" s="86">
        <v>16800</v>
      </c>
      <c r="J165" s="86">
        <v>0</v>
      </c>
      <c r="K165" s="86">
        <f t="shared" si="31"/>
        <v>16800</v>
      </c>
      <c r="L165" s="59"/>
    </row>
    <row r="166" spans="1:12" ht="14.25">
      <c r="A166" s="48" t="s">
        <v>179</v>
      </c>
      <c r="B166" s="49" t="s">
        <v>464</v>
      </c>
      <c r="C166" s="86">
        <v>8554</v>
      </c>
      <c r="D166" s="86">
        <v>0</v>
      </c>
      <c r="E166" s="86">
        <f t="shared" si="29"/>
        <v>8554</v>
      </c>
      <c r="F166" s="86">
        <v>8554</v>
      </c>
      <c r="G166" s="86">
        <v>0</v>
      </c>
      <c r="H166" s="86">
        <f t="shared" si="30"/>
        <v>8554</v>
      </c>
      <c r="I166" s="86">
        <v>8554</v>
      </c>
      <c r="J166" s="86">
        <v>0</v>
      </c>
      <c r="K166" s="86">
        <f t="shared" si="31"/>
        <v>8554</v>
      </c>
      <c r="L166" s="59"/>
    </row>
    <row r="167" spans="1:12" ht="14.25">
      <c r="A167" s="48" t="s">
        <v>181</v>
      </c>
      <c r="B167" s="49" t="s">
        <v>17</v>
      </c>
      <c r="C167" s="86">
        <v>111000</v>
      </c>
      <c r="D167" s="86">
        <v>-55451</v>
      </c>
      <c r="E167" s="86">
        <f t="shared" si="29"/>
        <v>55549</v>
      </c>
      <c r="F167" s="86">
        <v>0</v>
      </c>
      <c r="G167" s="86">
        <v>0</v>
      </c>
      <c r="H167" s="86">
        <f t="shared" si="30"/>
        <v>0</v>
      </c>
      <c r="I167" s="86">
        <v>0</v>
      </c>
      <c r="J167" s="86">
        <v>0</v>
      </c>
      <c r="K167" s="86">
        <f t="shared" si="31"/>
        <v>0</v>
      </c>
      <c r="L167" s="59"/>
    </row>
    <row r="168" spans="1:12" ht="14.25">
      <c r="A168" s="48" t="s">
        <v>182</v>
      </c>
      <c r="B168" s="49" t="s">
        <v>183</v>
      </c>
      <c r="C168" s="86">
        <v>1130000</v>
      </c>
      <c r="D168" s="86">
        <v>0</v>
      </c>
      <c r="E168" s="86">
        <f t="shared" si="29"/>
        <v>1130000</v>
      </c>
      <c r="F168" s="86">
        <v>1130000</v>
      </c>
      <c r="G168" s="86">
        <v>0</v>
      </c>
      <c r="H168" s="86">
        <f t="shared" si="30"/>
        <v>1130000</v>
      </c>
      <c r="I168" s="86">
        <v>1130000</v>
      </c>
      <c r="J168" s="86">
        <v>0</v>
      </c>
      <c r="K168" s="86">
        <f t="shared" si="31"/>
        <v>1130000</v>
      </c>
      <c r="L168" s="59"/>
    </row>
    <row r="169" spans="1:12" ht="14.25">
      <c r="A169" s="48" t="s">
        <v>182</v>
      </c>
      <c r="B169" s="49" t="s">
        <v>184</v>
      </c>
      <c r="C169" s="86">
        <v>2099387</v>
      </c>
      <c r="D169" s="86">
        <v>0</v>
      </c>
      <c r="E169" s="86">
        <f t="shared" si="29"/>
        <v>2099387</v>
      </c>
      <c r="F169" s="86">
        <v>2099387</v>
      </c>
      <c r="G169" s="86">
        <v>0</v>
      </c>
      <c r="H169" s="86">
        <f t="shared" si="30"/>
        <v>2099387</v>
      </c>
      <c r="I169" s="86">
        <v>2099387</v>
      </c>
      <c r="J169" s="86">
        <v>0</v>
      </c>
      <c r="K169" s="86">
        <f t="shared" si="31"/>
        <v>2099387</v>
      </c>
      <c r="L169" s="59"/>
    </row>
    <row r="170" spans="1:12" ht="14.25">
      <c r="A170" s="23" t="s">
        <v>185</v>
      </c>
      <c r="B170" s="19" t="s">
        <v>186</v>
      </c>
      <c r="C170" s="47">
        <v>6400554</v>
      </c>
      <c r="D170" s="47">
        <f aca="true" t="shared" si="32" ref="D170:K170">SUM(D155:D169)</f>
        <v>1437337</v>
      </c>
      <c r="E170" s="47">
        <f t="shared" si="32"/>
        <v>7837891</v>
      </c>
      <c r="F170" s="47">
        <f t="shared" si="32"/>
        <v>6120585</v>
      </c>
      <c r="G170" s="47">
        <f t="shared" si="32"/>
        <v>0</v>
      </c>
      <c r="H170" s="47">
        <f t="shared" si="32"/>
        <v>6120585</v>
      </c>
      <c r="I170" s="47">
        <f t="shared" si="32"/>
        <v>6126285</v>
      </c>
      <c r="J170" s="47">
        <f t="shared" si="32"/>
        <v>0</v>
      </c>
      <c r="K170" s="47">
        <f t="shared" si="32"/>
        <v>6126285</v>
      </c>
      <c r="L170" s="59"/>
    </row>
    <row r="171" spans="1:12" ht="14.25">
      <c r="A171" s="15" t="s">
        <v>187</v>
      </c>
      <c r="B171" s="16" t="s">
        <v>13</v>
      </c>
      <c r="C171" s="87">
        <v>1756060</v>
      </c>
      <c r="D171" s="86">
        <v>8677</v>
      </c>
      <c r="E171" s="87">
        <f>SUM(C171:D171)</f>
        <v>1764737</v>
      </c>
      <c r="F171" s="87">
        <v>1756060</v>
      </c>
      <c r="G171" s="86">
        <v>0</v>
      </c>
      <c r="H171" s="86">
        <f>SUM(F171:G171)</f>
        <v>1756060</v>
      </c>
      <c r="I171" s="87">
        <v>1756060</v>
      </c>
      <c r="J171" s="86">
        <v>0</v>
      </c>
      <c r="K171" s="86">
        <f>SUM(I171:J171)</f>
        <v>1756060</v>
      </c>
      <c r="L171" s="59"/>
    </row>
    <row r="172" spans="1:12" ht="14.25">
      <c r="A172" s="15" t="s">
        <v>459</v>
      </c>
      <c r="B172" s="16" t="s">
        <v>460</v>
      </c>
      <c r="C172" s="87">
        <v>0</v>
      </c>
      <c r="D172" s="87">
        <v>0</v>
      </c>
      <c r="E172" s="87">
        <f>SUM(C172:D172)</f>
        <v>0</v>
      </c>
      <c r="F172" s="87">
        <v>0</v>
      </c>
      <c r="G172" s="87">
        <v>0</v>
      </c>
      <c r="H172" s="87">
        <f>SUM(F172:G172)</f>
        <v>0</v>
      </c>
      <c r="I172" s="87">
        <v>0</v>
      </c>
      <c r="J172" s="87">
        <v>0</v>
      </c>
      <c r="K172" s="87">
        <f>SUM(I172:J172)</f>
        <v>0</v>
      </c>
      <c r="L172" s="59"/>
    </row>
    <row r="173" spans="1:12" ht="14.25">
      <c r="A173" s="23" t="s">
        <v>188</v>
      </c>
      <c r="B173" s="19" t="s">
        <v>189</v>
      </c>
      <c r="C173" s="47">
        <v>1756060</v>
      </c>
      <c r="D173" s="47">
        <f>SUM(D171:D172)</f>
        <v>8677</v>
      </c>
      <c r="E173" s="47">
        <f>SUM(E171)</f>
        <v>1764737</v>
      </c>
      <c r="F173" s="47">
        <f>SUM(F171:F172)</f>
        <v>1756060</v>
      </c>
      <c r="G173" s="47">
        <f>SUM(G171:G172)</f>
        <v>0</v>
      </c>
      <c r="H173" s="47">
        <f>SUM(H171)</f>
        <v>1756060</v>
      </c>
      <c r="I173" s="47">
        <v>1756060</v>
      </c>
      <c r="J173" s="47">
        <f>SUM(J171:J172)</f>
        <v>0</v>
      </c>
      <c r="K173" s="47">
        <f>SUM(K171)</f>
        <v>1756060</v>
      </c>
      <c r="L173" s="59"/>
    </row>
    <row r="174" spans="1:12" ht="14.25">
      <c r="A174" s="30" t="s">
        <v>325</v>
      </c>
      <c r="B174" s="65" t="s">
        <v>379</v>
      </c>
      <c r="C174" s="52">
        <v>1112074</v>
      </c>
      <c r="D174" s="52">
        <v>0</v>
      </c>
      <c r="E174" s="52">
        <f>SUM(C174:D174)</f>
        <v>1112074</v>
      </c>
      <c r="F174" s="88">
        <v>880555</v>
      </c>
      <c r="G174" s="88">
        <v>0</v>
      </c>
      <c r="H174" s="88">
        <f>SUM(F174:G174)</f>
        <v>880555</v>
      </c>
      <c r="I174" s="88">
        <v>880555</v>
      </c>
      <c r="J174" s="88">
        <v>0</v>
      </c>
      <c r="K174" s="88">
        <f>SUM(I174:J174)</f>
        <v>880555</v>
      </c>
      <c r="L174" s="59"/>
    </row>
    <row r="175" spans="1:12" ht="15.75" customHeight="1">
      <c r="A175" s="30" t="s">
        <v>190</v>
      </c>
      <c r="B175" s="29" t="s">
        <v>191</v>
      </c>
      <c r="C175" s="88">
        <v>1291166</v>
      </c>
      <c r="D175" s="52">
        <v>21206</v>
      </c>
      <c r="E175" s="52">
        <f aca="true" t="shared" si="33" ref="E175:E183">SUM(C175:D175)</f>
        <v>1312372</v>
      </c>
      <c r="F175" s="117">
        <v>900000</v>
      </c>
      <c r="G175" s="117">
        <v>0</v>
      </c>
      <c r="H175" s="117">
        <f>SUM(F175:G175)</f>
        <v>900000</v>
      </c>
      <c r="I175" s="117">
        <v>870000</v>
      </c>
      <c r="J175" s="117">
        <v>0</v>
      </c>
      <c r="K175" s="117">
        <f>SUM(I175:J175)</f>
        <v>870000</v>
      </c>
      <c r="L175" s="59"/>
    </row>
    <row r="176" spans="1:12" ht="13.5" customHeight="1">
      <c r="A176" s="30" t="s">
        <v>325</v>
      </c>
      <c r="B176" s="83" t="s">
        <v>286</v>
      </c>
      <c r="C176" s="88">
        <v>32538</v>
      </c>
      <c r="D176" s="52">
        <v>0</v>
      </c>
      <c r="E176" s="52">
        <f t="shared" si="33"/>
        <v>32538</v>
      </c>
      <c r="F176" s="45">
        <v>13282</v>
      </c>
      <c r="G176" s="45">
        <v>0</v>
      </c>
      <c r="H176" s="45">
        <f>SUM(F176:G176)</f>
        <v>13282</v>
      </c>
      <c r="I176" s="45">
        <v>0</v>
      </c>
      <c r="J176" s="45">
        <v>0</v>
      </c>
      <c r="K176" s="45">
        <f>SUM(I176:J176)</f>
        <v>0</v>
      </c>
      <c r="L176" s="59"/>
    </row>
    <row r="177" spans="1:12" ht="13.5" customHeight="1">
      <c r="A177" s="30" t="s">
        <v>325</v>
      </c>
      <c r="B177" s="29" t="s">
        <v>328</v>
      </c>
      <c r="C177" s="88">
        <v>187011</v>
      </c>
      <c r="D177" s="52">
        <v>0</v>
      </c>
      <c r="E177" s="52">
        <f t="shared" si="33"/>
        <v>187011</v>
      </c>
      <c r="F177" s="45">
        <v>110936</v>
      </c>
      <c r="G177" s="45">
        <v>0</v>
      </c>
      <c r="H177" s="45">
        <f>SUM(F177:G177)</f>
        <v>110936</v>
      </c>
      <c r="I177" s="45">
        <v>0</v>
      </c>
      <c r="J177" s="45">
        <v>0</v>
      </c>
      <c r="K177" s="45">
        <f>SUM(I177:J177)</f>
        <v>0</v>
      </c>
      <c r="L177" s="59"/>
    </row>
    <row r="178" spans="1:12" ht="13.5" customHeight="1">
      <c r="A178" s="30" t="s">
        <v>325</v>
      </c>
      <c r="B178" s="29" t="s">
        <v>481</v>
      </c>
      <c r="C178" s="45">
        <v>0</v>
      </c>
      <c r="D178" s="88">
        <v>4107</v>
      </c>
      <c r="E178" s="88">
        <f t="shared" si="33"/>
        <v>4107</v>
      </c>
      <c r="F178" s="88">
        <v>0</v>
      </c>
      <c r="G178" s="88">
        <v>0</v>
      </c>
      <c r="H178" s="88">
        <v>0</v>
      </c>
      <c r="I178" s="88">
        <v>0</v>
      </c>
      <c r="J178" s="88">
        <v>0</v>
      </c>
      <c r="K178" s="88">
        <v>0</v>
      </c>
      <c r="L178" s="59"/>
    </row>
    <row r="179" spans="1:12" ht="13.5" customHeight="1">
      <c r="A179" s="30" t="s">
        <v>325</v>
      </c>
      <c r="B179" s="103" t="s">
        <v>326</v>
      </c>
      <c r="C179" s="88">
        <v>223580</v>
      </c>
      <c r="D179" s="52">
        <v>0</v>
      </c>
      <c r="E179" s="52">
        <f t="shared" si="33"/>
        <v>223580</v>
      </c>
      <c r="F179" s="45">
        <v>139221</v>
      </c>
      <c r="G179" s="45">
        <v>0</v>
      </c>
      <c r="H179" s="45">
        <f>SUM(F179:G179)</f>
        <v>139221</v>
      </c>
      <c r="I179" s="45">
        <v>0</v>
      </c>
      <c r="J179" s="45">
        <v>0</v>
      </c>
      <c r="K179" s="45">
        <f>SUM(I179:J179)</f>
        <v>0</v>
      </c>
      <c r="L179" s="59"/>
    </row>
    <row r="180" spans="1:12" ht="13.5" customHeight="1">
      <c r="A180" s="30" t="s">
        <v>190</v>
      </c>
      <c r="B180" s="29" t="s">
        <v>280</v>
      </c>
      <c r="C180" s="88">
        <v>54853</v>
      </c>
      <c r="D180" s="52">
        <v>0</v>
      </c>
      <c r="E180" s="52">
        <f t="shared" si="33"/>
        <v>54853</v>
      </c>
      <c r="F180" s="45">
        <v>44729</v>
      </c>
      <c r="G180" s="45">
        <v>0</v>
      </c>
      <c r="H180" s="45">
        <f>SUM(F180:G180)</f>
        <v>44729</v>
      </c>
      <c r="I180" s="45">
        <v>44729</v>
      </c>
      <c r="J180" s="45">
        <v>0</v>
      </c>
      <c r="K180" s="45">
        <f>SUM(I180:J180)</f>
        <v>44729</v>
      </c>
      <c r="L180" s="59"/>
    </row>
    <row r="181" spans="1:12" ht="13.5" customHeight="1">
      <c r="A181" s="91" t="s">
        <v>190</v>
      </c>
      <c r="B181" s="65" t="s">
        <v>395</v>
      </c>
      <c r="C181" s="52">
        <v>121945</v>
      </c>
      <c r="D181" s="52">
        <v>0</v>
      </c>
      <c r="E181" s="52">
        <f t="shared" si="33"/>
        <v>121945</v>
      </c>
      <c r="F181" s="52">
        <v>121945</v>
      </c>
      <c r="G181" s="52">
        <v>0</v>
      </c>
      <c r="H181" s="52">
        <f>SUM(F181:G181)</f>
        <v>121945</v>
      </c>
      <c r="I181" s="52">
        <v>121945</v>
      </c>
      <c r="J181" s="52">
        <v>0</v>
      </c>
      <c r="K181" s="52">
        <f>SUM(I181:J181)</f>
        <v>121945</v>
      </c>
      <c r="L181" s="59"/>
    </row>
    <row r="182" spans="1:12" ht="13.5" customHeight="1">
      <c r="A182" s="62" t="s">
        <v>190</v>
      </c>
      <c r="B182" s="61" t="s">
        <v>322</v>
      </c>
      <c r="C182" s="89">
        <v>1144407</v>
      </c>
      <c r="D182" s="52">
        <v>0</v>
      </c>
      <c r="E182" s="52">
        <f t="shared" si="33"/>
        <v>1144407</v>
      </c>
      <c r="F182" s="89">
        <v>0</v>
      </c>
      <c r="G182" s="89">
        <v>0</v>
      </c>
      <c r="H182" s="89">
        <v>0</v>
      </c>
      <c r="I182" s="89">
        <v>0</v>
      </c>
      <c r="J182" s="89">
        <v>0</v>
      </c>
      <c r="K182" s="89">
        <v>0</v>
      </c>
      <c r="L182" s="59"/>
    </row>
    <row r="183" spans="1:12" ht="14.25">
      <c r="A183" s="30" t="s">
        <v>190</v>
      </c>
      <c r="B183" s="29" t="s">
        <v>75</v>
      </c>
      <c r="C183" s="88">
        <v>2032435</v>
      </c>
      <c r="D183" s="52">
        <v>255550</v>
      </c>
      <c r="E183" s="52">
        <f t="shared" si="33"/>
        <v>2287985</v>
      </c>
      <c r="F183" s="118">
        <v>100000</v>
      </c>
      <c r="G183" s="118">
        <v>596283</v>
      </c>
      <c r="H183" s="118">
        <f>SUM(F183:G183)</f>
        <v>696283</v>
      </c>
      <c r="I183" s="45">
        <v>50000</v>
      </c>
      <c r="J183" s="45">
        <v>0</v>
      </c>
      <c r="K183" s="45">
        <f>SUM(I183:J183)</f>
        <v>50000</v>
      </c>
      <c r="L183" s="59"/>
    </row>
    <row r="184" spans="1:12" ht="14.25">
      <c r="A184" s="23" t="s">
        <v>192</v>
      </c>
      <c r="B184" s="19" t="s">
        <v>193</v>
      </c>
      <c r="C184" s="47">
        <v>6200009</v>
      </c>
      <c r="D184" s="47">
        <f aca="true" t="shared" si="34" ref="D184:K184">SUM(D174:D183)</f>
        <v>280863</v>
      </c>
      <c r="E184" s="47">
        <f t="shared" si="34"/>
        <v>6480872</v>
      </c>
      <c r="F184" s="47">
        <f t="shared" si="34"/>
        <v>2310668</v>
      </c>
      <c r="G184" s="47">
        <f t="shared" si="34"/>
        <v>596283</v>
      </c>
      <c r="H184" s="47">
        <f t="shared" si="34"/>
        <v>2906951</v>
      </c>
      <c r="I184" s="47">
        <f t="shared" si="34"/>
        <v>1967229</v>
      </c>
      <c r="J184" s="47">
        <f t="shared" si="34"/>
        <v>0</v>
      </c>
      <c r="K184" s="47">
        <f t="shared" si="34"/>
        <v>1967229</v>
      </c>
      <c r="L184" s="59"/>
    </row>
    <row r="185" spans="1:12" ht="14.25">
      <c r="A185" s="48" t="s">
        <v>283</v>
      </c>
      <c r="B185" s="49" t="s">
        <v>284</v>
      </c>
      <c r="C185" s="86">
        <v>214240</v>
      </c>
      <c r="D185" s="86">
        <v>0</v>
      </c>
      <c r="E185" s="86">
        <f>SUM(C185:D185)</f>
        <v>214240</v>
      </c>
      <c r="F185" s="87">
        <v>157300</v>
      </c>
      <c r="G185" s="87">
        <v>0</v>
      </c>
      <c r="H185" s="87">
        <f>SUM(F185:G185)</f>
        <v>157300</v>
      </c>
      <c r="I185" s="87">
        <v>157300</v>
      </c>
      <c r="J185" s="87">
        <v>0</v>
      </c>
      <c r="K185" s="87">
        <f>SUM(I185:J185)</f>
        <v>157300</v>
      </c>
      <c r="L185" s="59"/>
    </row>
    <row r="186" spans="1:12" ht="14.25">
      <c r="A186" s="23" t="s">
        <v>282</v>
      </c>
      <c r="B186" s="19" t="s">
        <v>281</v>
      </c>
      <c r="C186" s="47">
        <v>214240</v>
      </c>
      <c r="D186" s="47">
        <f>SUM(D185)</f>
        <v>0</v>
      </c>
      <c r="E186" s="47">
        <f>SUM(C186:D186)</f>
        <v>214240</v>
      </c>
      <c r="F186" s="47">
        <f>SUM(F185)</f>
        <v>157300</v>
      </c>
      <c r="G186" s="47">
        <f>SUM(G185)</f>
        <v>0</v>
      </c>
      <c r="H186" s="47">
        <f>SUM(F186:G186)</f>
        <v>157300</v>
      </c>
      <c r="I186" s="47">
        <f>SUM(I185)</f>
        <v>157300</v>
      </c>
      <c r="J186" s="47">
        <f>SUM(J185)</f>
        <v>0</v>
      </c>
      <c r="K186" s="47">
        <f>SUM(I186:J186)</f>
        <v>157300</v>
      </c>
      <c r="L186" s="59"/>
    </row>
    <row r="187" spans="1:12" ht="14.25">
      <c r="A187" s="15" t="s">
        <v>194</v>
      </c>
      <c r="B187" s="78" t="s">
        <v>76</v>
      </c>
      <c r="C187" s="87">
        <v>1341708</v>
      </c>
      <c r="D187" s="86">
        <v>69500</v>
      </c>
      <c r="E187" s="87">
        <f>SUM(C187:D187)</f>
        <v>1411208</v>
      </c>
      <c r="F187" s="45">
        <v>1110500</v>
      </c>
      <c r="G187" s="45">
        <v>0</v>
      </c>
      <c r="H187" s="45">
        <f aca="true" t="shared" si="35" ref="H187:H193">SUM(F187:G187)</f>
        <v>1110500</v>
      </c>
      <c r="I187" s="45">
        <v>1080500</v>
      </c>
      <c r="J187" s="45">
        <v>0</v>
      </c>
      <c r="K187" s="45">
        <f aca="true" t="shared" si="36" ref="K187:K193">SUM(I187:J187)</f>
        <v>1080500</v>
      </c>
      <c r="L187" s="59"/>
    </row>
    <row r="188" spans="1:12" ht="14.25">
      <c r="A188" s="15" t="s">
        <v>194</v>
      </c>
      <c r="B188" s="84" t="s">
        <v>346</v>
      </c>
      <c r="C188" s="86">
        <v>1386173</v>
      </c>
      <c r="D188" s="86">
        <v>-9393</v>
      </c>
      <c r="E188" s="87">
        <f aca="true" t="shared" si="37" ref="E188:E193">SUM(C188:D188)</f>
        <v>1376780</v>
      </c>
      <c r="F188" s="43">
        <v>992321</v>
      </c>
      <c r="G188" s="43">
        <v>0</v>
      </c>
      <c r="H188" s="43">
        <f t="shared" si="35"/>
        <v>992321</v>
      </c>
      <c r="I188" s="43">
        <v>972321</v>
      </c>
      <c r="J188" s="43">
        <v>0</v>
      </c>
      <c r="K188" s="43">
        <f t="shared" si="36"/>
        <v>972321</v>
      </c>
      <c r="L188" s="59"/>
    </row>
    <row r="189" spans="1:12" ht="14.25">
      <c r="A189" s="48" t="s">
        <v>194</v>
      </c>
      <c r="B189" s="92" t="s">
        <v>407</v>
      </c>
      <c r="C189" s="86">
        <v>80045</v>
      </c>
      <c r="D189" s="86">
        <v>-6040</v>
      </c>
      <c r="E189" s="87">
        <f t="shared" si="37"/>
        <v>74005</v>
      </c>
      <c r="F189" s="86">
        <v>80045</v>
      </c>
      <c r="G189" s="86">
        <v>0</v>
      </c>
      <c r="H189" s="87">
        <f t="shared" si="35"/>
        <v>80045</v>
      </c>
      <c r="I189" s="86">
        <v>80045</v>
      </c>
      <c r="J189" s="86">
        <v>0</v>
      </c>
      <c r="K189" s="87">
        <f t="shared" si="36"/>
        <v>80045</v>
      </c>
      <c r="L189" s="59"/>
    </row>
    <row r="190" spans="1:12" ht="14.25">
      <c r="A190" s="48" t="s">
        <v>194</v>
      </c>
      <c r="B190" s="84" t="s">
        <v>426</v>
      </c>
      <c r="C190" s="86">
        <v>332815</v>
      </c>
      <c r="D190" s="87">
        <v>0</v>
      </c>
      <c r="E190" s="87">
        <f t="shared" si="37"/>
        <v>332815</v>
      </c>
      <c r="F190" s="86">
        <v>332815</v>
      </c>
      <c r="G190" s="87">
        <v>0</v>
      </c>
      <c r="H190" s="87">
        <f t="shared" si="35"/>
        <v>332815</v>
      </c>
      <c r="I190" s="86">
        <v>332815</v>
      </c>
      <c r="J190" s="87">
        <v>0</v>
      </c>
      <c r="K190" s="87">
        <f t="shared" si="36"/>
        <v>332815</v>
      </c>
      <c r="L190" s="59"/>
    </row>
    <row r="191" spans="1:12" ht="14.25">
      <c r="A191" s="48" t="s">
        <v>194</v>
      </c>
      <c r="B191" s="93" t="s">
        <v>386</v>
      </c>
      <c r="C191" s="94">
        <v>760325</v>
      </c>
      <c r="D191" s="87">
        <v>0</v>
      </c>
      <c r="E191" s="87">
        <f t="shared" si="37"/>
        <v>760325</v>
      </c>
      <c r="F191" s="94">
        <v>760325</v>
      </c>
      <c r="G191" s="87">
        <v>0</v>
      </c>
      <c r="H191" s="87">
        <f t="shared" si="35"/>
        <v>760325</v>
      </c>
      <c r="I191" s="94">
        <v>760325</v>
      </c>
      <c r="J191" s="87">
        <v>0</v>
      </c>
      <c r="K191" s="87">
        <f t="shared" si="36"/>
        <v>760325</v>
      </c>
      <c r="L191" s="59"/>
    </row>
    <row r="192" spans="1:12" ht="14.25">
      <c r="A192" s="48" t="s">
        <v>195</v>
      </c>
      <c r="B192" s="84" t="s">
        <v>60</v>
      </c>
      <c r="C192" s="86">
        <v>433891</v>
      </c>
      <c r="D192" s="87">
        <v>0</v>
      </c>
      <c r="E192" s="87">
        <f t="shared" si="37"/>
        <v>433891</v>
      </c>
      <c r="F192" s="45">
        <v>317500</v>
      </c>
      <c r="G192" s="45">
        <v>0</v>
      </c>
      <c r="H192" s="45">
        <f t="shared" si="35"/>
        <v>317500</v>
      </c>
      <c r="I192" s="45">
        <v>317500</v>
      </c>
      <c r="J192" s="45">
        <v>0</v>
      </c>
      <c r="K192" s="45">
        <f t="shared" si="36"/>
        <v>317500</v>
      </c>
      <c r="L192" s="59"/>
    </row>
    <row r="193" spans="1:12" ht="14.25">
      <c r="A193" s="15" t="s">
        <v>196</v>
      </c>
      <c r="B193" s="78" t="s">
        <v>15</v>
      </c>
      <c r="C193" s="87">
        <v>83700</v>
      </c>
      <c r="D193" s="87">
        <v>-10000</v>
      </c>
      <c r="E193" s="87">
        <f t="shared" si="37"/>
        <v>73700</v>
      </c>
      <c r="F193" s="45">
        <v>64600</v>
      </c>
      <c r="G193" s="45">
        <v>0</v>
      </c>
      <c r="H193" s="45">
        <f t="shared" si="35"/>
        <v>64600</v>
      </c>
      <c r="I193" s="45">
        <v>64600</v>
      </c>
      <c r="J193" s="45">
        <v>0</v>
      </c>
      <c r="K193" s="45">
        <f t="shared" si="36"/>
        <v>64600</v>
      </c>
      <c r="L193" s="59"/>
    </row>
    <row r="194" spans="1:12" ht="14.25">
      <c r="A194" s="23" t="s">
        <v>197</v>
      </c>
      <c r="B194" s="85" t="s">
        <v>198</v>
      </c>
      <c r="C194" s="47">
        <v>4418657</v>
      </c>
      <c r="D194" s="47">
        <f>SUM(D187:D193)</f>
        <v>44067</v>
      </c>
      <c r="E194" s="47">
        <f>SUM(E187:E193)</f>
        <v>4462724</v>
      </c>
      <c r="F194" s="47">
        <f>SUM(F187:F193)</f>
        <v>3658106</v>
      </c>
      <c r="G194" s="47">
        <f>SUM(G187:G193)</f>
        <v>0</v>
      </c>
      <c r="H194" s="47">
        <f>SUM(F194:G194)</f>
        <v>3658106</v>
      </c>
      <c r="I194" s="47">
        <f>SUM(I187:I193)</f>
        <v>3608106</v>
      </c>
      <c r="J194" s="47">
        <f>SUM(J187:J193)</f>
        <v>0</v>
      </c>
      <c r="K194" s="47">
        <f>SUM(I194:J194)</f>
        <v>3608106</v>
      </c>
      <c r="L194" s="59"/>
    </row>
    <row r="195" spans="1:12" ht="14.25">
      <c r="A195" s="31" t="s">
        <v>199</v>
      </c>
      <c r="B195" s="84" t="s">
        <v>378</v>
      </c>
      <c r="C195" s="86">
        <v>638008</v>
      </c>
      <c r="D195" s="87">
        <v>8376</v>
      </c>
      <c r="E195" s="86">
        <f>SUM(C195:D195)</f>
        <v>646384</v>
      </c>
      <c r="F195" s="45">
        <v>583606</v>
      </c>
      <c r="G195" s="45">
        <v>0</v>
      </c>
      <c r="H195" s="45">
        <f>SUM(F195:G195)</f>
        <v>583606</v>
      </c>
      <c r="I195" s="45">
        <v>583606</v>
      </c>
      <c r="J195" s="45">
        <v>0</v>
      </c>
      <c r="K195" s="45">
        <f>SUM(I195:J195)</f>
        <v>583606</v>
      </c>
      <c r="L195" s="59"/>
    </row>
    <row r="196" spans="1:12" ht="14.25">
      <c r="A196" s="31" t="s">
        <v>244</v>
      </c>
      <c r="B196" s="78" t="s">
        <v>245</v>
      </c>
      <c r="C196" s="87">
        <v>164453</v>
      </c>
      <c r="D196" s="87">
        <v>0</v>
      </c>
      <c r="E196" s="86">
        <f>SUM(C196:D196)</f>
        <v>164453</v>
      </c>
      <c r="F196" s="45">
        <v>67837</v>
      </c>
      <c r="G196" s="45">
        <v>0</v>
      </c>
      <c r="H196" s="45">
        <f>SUM(F196:G196)</f>
        <v>67837</v>
      </c>
      <c r="I196" s="45">
        <v>67837</v>
      </c>
      <c r="J196" s="45">
        <v>0</v>
      </c>
      <c r="K196" s="45">
        <f>SUM(I196:J196)</f>
        <v>67837</v>
      </c>
      <c r="L196" s="59"/>
    </row>
    <row r="197" spans="1:12" ht="14.25">
      <c r="A197" s="23" t="s">
        <v>200</v>
      </c>
      <c r="B197" s="85" t="s">
        <v>311</v>
      </c>
      <c r="C197" s="47">
        <v>802461</v>
      </c>
      <c r="D197" s="47">
        <f aca="true" t="shared" si="38" ref="D197:J197">SUM(D195:D196)</f>
        <v>8376</v>
      </c>
      <c r="E197" s="47">
        <f t="shared" si="38"/>
        <v>810837</v>
      </c>
      <c r="F197" s="47">
        <f t="shared" si="38"/>
        <v>651443</v>
      </c>
      <c r="G197" s="47">
        <f t="shared" si="38"/>
        <v>0</v>
      </c>
      <c r="H197" s="47">
        <f t="shared" si="38"/>
        <v>651443</v>
      </c>
      <c r="I197" s="47">
        <f t="shared" si="38"/>
        <v>651443</v>
      </c>
      <c r="J197" s="47">
        <f t="shared" si="38"/>
        <v>0</v>
      </c>
      <c r="K197" s="47">
        <f>SUM(I197:J197)</f>
        <v>651443</v>
      </c>
      <c r="L197" s="59"/>
    </row>
    <row r="198" spans="1:12" ht="14.25">
      <c r="A198" s="48" t="s">
        <v>387</v>
      </c>
      <c r="B198" s="84" t="s">
        <v>388</v>
      </c>
      <c r="C198" s="86">
        <v>90800</v>
      </c>
      <c r="D198" s="86">
        <v>0</v>
      </c>
      <c r="E198" s="86">
        <f>SUM(C198:D198)</f>
        <v>90800</v>
      </c>
      <c r="F198" s="86">
        <v>90800</v>
      </c>
      <c r="G198" s="86">
        <v>0</v>
      </c>
      <c r="H198" s="86">
        <f>SUM(F198:G198)</f>
        <v>90800</v>
      </c>
      <c r="I198" s="86">
        <v>90800</v>
      </c>
      <c r="J198" s="86">
        <v>0</v>
      </c>
      <c r="K198" s="86">
        <f>SUM(I198:J198)</f>
        <v>90800</v>
      </c>
      <c r="L198" s="59"/>
    </row>
    <row r="199" spans="1:12" ht="14.25">
      <c r="A199" s="48" t="s">
        <v>383</v>
      </c>
      <c r="B199" s="84" t="s">
        <v>384</v>
      </c>
      <c r="C199" s="86">
        <v>45575</v>
      </c>
      <c r="D199" s="86">
        <v>0</v>
      </c>
      <c r="E199" s="86">
        <f aca="true" t="shared" si="39" ref="E199:E209">SUM(C199:D199)</f>
        <v>45575</v>
      </c>
      <c r="F199" s="86">
        <v>45575</v>
      </c>
      <c r="G199" s="86">
        <v>0</v>
      </c>
      <c r="H199" s="86">
        <f aca="true" t="shared" si="40" ref="H199:H209">SUM(F199:G199)</f>
        <v>45575</v>
      </c>
      <c r="I199" s="86">
        <v>45575</v>
      </c>
      <c r="J199" s="86">
        <v>0</v>
      </c>
      <c r="K199" s="86">
        <f aca="true" t="shared" si="41" ref="K199:K209">SUM(I199:J199)</f>
        <v>45575</v>
      </c>
      <c r="L199" s="59"/>
    </row>
    <row r="200" spans="1:12" ht="14.25">
      <c r="A200" s="91" t="s">
        <v>201</v>
      </c>
      <c r="B200" s="84" t="s">
        <v>360</v>
      </c>
      <c r="C200" s="86">
        <v>1028851</v>
      </c>
      <c r="D200" s="86">
        <v>-10000</v>
      </c>
      <c r="E200" s="86">
        <f t="shared" si="39"/>
        <v>1018851</v>
      </c>
      <c r="F200" s="43">
        <v>1047927</v>
      </c>
      <c r="G200" s="43">
        <v>0</v>
      </c>
      <c r="H200" s="43">
        <f t="shared" si="40"/>
        <v>1047927</v>
      </c>
      <c r="I200" s="43">
        <v>1048050</v>
      </c>
      <c r="J200" s="43">
        <v>0</v>
      </c>
      <c r="K200" s="43">
        <f t="shared" si="41"/>
        <v>1048050</v>
      </c>
      <c r="L200" s="59"/>
    </row>
    <row r="201" spans="1:12" ht="14.25">
      <c r="A201" s="91" t="s">
        <v>201</v>
      </c>
      <c r="B201" s="84" t="s">
        <v>71</v>
      </c>
      <c r="C201" s="86">
        <v>425626</v>
      </c>
      <c r="D201" s="86">
        <v>-7934</v>
      </c>
      <c r="E201" s="86">
        <f t="shared" si="39"/>
        <v>417692</v>
      </c>
      <c r="F201" s="43">
        <v>415577</v>
      </c>
      <c r="G201" s="43">
        <v>0</v>
      </c>
      <c r="H201" s="43">
        <f t="shared" si="40"/>
        <v>415577</v>
      </c>
      <c r="I201" s="43">
        <v>414771</v>
      </c>
      <c r="J201" s="43">
        <v>0</v>
      </c>
      <c r="K201" s="43">
        <f t="shared" si="41"/>
        <v>414771</v>
      </c>
      <c r="L201" s="59"/>
    </row>
    <row r="202" spans="1:12" ht="14.25">
      <c r="A202" s="91" t="s">
        <v>201</v>
      </c>
      <c r="B202" s="84" t="s">
        <v>361</v>
      </c>
      <c r="C202" s="86">
        <v>124009</v>
      </c>
      <c r="D202" s="86">
        <v>-1250</v>
      </c>
      <c r="E202" s="86">
        <f t="shared" si="39"/>
        <v>122759</v>
      </c>
      <c r="F202" s="43">
        <v>122857</v>
      </c>
      <c r="G202" s="43">
        <v>0</v>
      </c>
      <c r="H202" s="43">
        <f t="shared" si="40"/>
        <v>122857</v>
      </c>
      <c r="I202" s="43">
        <v>121857</v>
      </c>
      <c r="J202" s="43">
        <v>0</v>
      </c>
      <c r="K202" s="43">
        <f t="shared" si="41"/>
        <v>121857</v>
      </c>
      <c r="L202" s="59"/>
    </row>
    <row r="203" spans="1:12" ht="14.25">
      <c r="A203" s="91" t="s">
        <v>202</v>
      </c>
      <c r="B203" s="84" t="s">
        <v>377</v>
      </c>
      <c r="C203" s="86">
        <v>828320</v>
      </c>
      <c r="D203" s="86">
        <v>16877</v>
      </c>
      <c r="E203" s="86">
        <f t="shared" si="39"/>
        <v>845197</v>
      </c>
      <c r="F203" s="43">
        <v>695317</v>
      </c>
      <c r="G203" s="43">
        <v>0</v>
      </c>
      <c r="H203" s="43">
        <f t="shared" si="40"/>
        <v>695317</v>
      </c>
      <c r="I203" s="43">
        <v>700198</v>
      </c>
      <c r="J203" s="43">
        <v>0</v>
      </c>
      <c r="K203" s="43">
        <f t="shared" si="41"/>
        <v>700198</v>
      </c>
      <c r="L203" s="59"/>
    </row>
    <row r="204" spans="1:12" ht="14.25">
      <c r="A204" s="91" t="s">
        <v>203</v>
      </c>
      <c r="B204" s="84" t="s">
        <v>77</v>
      </c>
      <c r="C204" s="86">
        <v>33500</v>
      </c>
      <c r="D204" s="86">
        <v>6040</v>
      </c>
      <c r="E204" s="86">
        <f t="shared" si="39"/>
        <v>39540</v>
      </c>
      <c r="F204" s="43">
        <v>34000</v>
      </c>
      <c r="G204" s="43">
        <v>0</v>
      </c>
      <c r="H204" s="43">
        <f t="shared" si="40"/>
        <v>34000</v>
      </c>
      <c r="I204" s="43">
        <v>34000</v>
      </c>
      <c r="J204" s="43">
        <v>0</v>
      </c>
      <c r="K204" s="43">
        <f t="shared" si="41"/>
        <v>34000</v>
      </c>
      <c r="L204" s="59"/>
    </row>
    <row r="205" spans="1:12" ht="14.25">
      <c r="A205" s="91" t="s">
        <v>204</v>
      </c>
      <c r="B205" s="84" t="s">
        <v>205</v>
      </c>
      <c r="C205" s="86">
        <v>107767</v>
      </c>
      <c r="D205" s="86">
        <v>55851</v>
      </c>
      <c r="E205" s="86">
        <f t="shared" si="39"/>
        <v>163618</v>
      </c>
      <c r="F205" s="43">
        <v>104975</v>
      </c>
      <c r="G205" s="43">
        <v>0</v>
      </c>
      <c r="H205" s="43">
        <f t="shared" si="40"/>
        <v>104975</v>
      </c>
      <c r="I205" s="43">
        <v>104975</v>
      </c>
      <c r="J205" s="43">
        <v>0</v>
      </c>
      <c r="K205" s="43">
        <f t="shared" si="41"/>
        <v>104975</v>
      </c>
      <c r="L205" s="59"/>
    </row>
    <row r="206" spans="1:12" ht="14.25">
      <c r="A206" s="91" t="s">
        <v>204</v>
      </c>
      <c r="B206" s="84" t="s">
        <v>380</v>
      </c>
      <c r="C206" s="86">
        <v>99295</v>
      </c>
      <c r="D206" s="86">
        <v>0</v>
      </c>
      <c r="E206" s="86">
        <f t="shared" si="39"/>
        <v>99295</v>
      </c>
      <c r="F206" s="86">
        <v>99295</v>
      </c>
      <c r="G206" s="86">
        <v>0</v>
      </c>
      <c r="H206" s="86">
        <f t="shared" si="40"/>
        <v>99295</v>
      </c>
      <c r="I206" s="86">
        <v>99295</v>
      </c>
      <c r="J206" s="86">
        <v>0</v>
      </c>
      <c r="K206" s="86">
        <f t="shared" si="41"/>
        <v>99295</v>
      </c>
      <c r="L206" s="59"/>
    </row>
    <row r="207" spans="1:12" ht="14.25">
      <c r="A207" s="91" t="s">
        <v>204</v>
      </c>
      <c r="B207" s="49" t="s">
        <v>453</v>
      </c>
      <c r="C207" s="86">
        <v>333500</v>
      </c>
      <c r="D207" s="86">
        <v>0</v>
      </c>
      <c r="E207" s="86">
        <f t="shared" si="39"/>
        <v>333500</v>
      </c>
      <c r="F207" s="86">
        <v>333500</v>
      </c>
      <c r="G207" s="86">
        <v>0</v>
      </c>
      <c r="H207" s="86">
        <f t="shared" si="40"/>
        <v>333500</v>
      </c>
      <c r="I207" s="86">
        <v>333500</v>
      </c>
      <c r="J207" s="86">
        <v>0</v>
      </c>
      <c r="K207" s="86">
        <f t="shared" si="41"/>
        <v>333500</v>
      </c>
      <c r="L207" s="59"/>
    </row>
    <row r="208" spans="1:12" ht="14.25">
      <c r="A208" s="91" t="s">
        <v>204</v>
      </c>
      <c r="B208" s="49" t="s">
        <v>454</v>
      </c>
      <c r="C208" s="86">
        <v>2406</v>
      </c>
      <c r="D208" s="86">
        <v>0</v>
      </c>
      <c r="E208" s="86">
        <f t="shared" si="39"/>
        <v>2406</v>
      </c>
      <c r="F208" s="86">
        <v>2406</v>
      </c>
      <c r="G208" s="86">
        <v>0</v>
      </c>
      <c r="H208" s="86">
        <f t="shared" si="40"/>
        <v>2406</v>
      </c>
      <c r="I208" s="86">
        <v>2406</v>
      </c>
      <c r="J208" s="86">
        <v>0</v>
      </c>
      <c r="K208" s="86">
        <f t="shared" si="41"/>
        <v>2406</v>
      </c>
      <c r="L208" s="59"/>
    </row>
    <row r="209" spans="1:12" ht="14.25">
      <c r="A209" s="91" t="s">
        <v>204</v>
      </c>
      <c r="B209" s="49" t="s">
        <v>206</v>
      </c>
      <c r="C209" s="86">
        <v>5100</v>
      </c>
      <c r="D209" s="86">
        <v>0</v>
      </c>
      <c r="E209" s="86">
        <f t="shared" si="39"/>
        <v>5100</v>
      </c>
      <c r="F209" s="45">
        <v>5100</v>
      </c>
      <c r="G209" s="45">
        <v>0</v>
      </c>
      <c r="H209" s="45">
        <f t="shared" si="40"/>
        <v>5100</v>
      </c>
      <c r="I209" s="45">
        <v>11500</v>
      </c>
      <c r="J209" s="45">
        <v>0</v>
      </c>
      <c r="K209" s="45">
        <f t="shared" si="41"/>
        <v>11500</v>
      </c>
      <c r="L209" s="59"/>
    </row>
    <row r="210" spans="1:12" ht="14.25">
      <c r="A210" s="23" t="s">
        <v>207</v>
      </c>
      <c r="B210" s="19" t="s">
        <v>208</v>
      </c>
      <c r="C210" s="47">
        <v>3124749</v>
      </c>
      <c r="D210" s="47">
        <f aca="true" t="shared" si="42" ref="D210:K210">SUM(D198:D209)</f>
        <v>59584</v>
      </c>
      <c r="E210" s="47">
        <f t="shared" si="42"/>
        <v>3184333</v>
      </c>
      <c r="F210" s="47">
        <f t="shared" si="42"/>
        <v>2997329</v>
      </c>
      <c r="G210" s="47">
        <f t="shared" si="42"/>
        <v>0</v>
      </c>
      <c r="H210" s="47">
        <f t="shared" si="42"/>
        <v>2997329</v>
      </c>
      <c r="I210" s="47">
        <f t="shared" si="42"/>
        <v>3006927</v>
      </c>
      <c r="J210" s="47">
        <f t="shared" si="42"/>
        <v>0</v>
      </c>
      <c r="K210" s="47">
        <f t="shared" si="42"/>
        <v>3006927</v>
      </c>
      <c r="L210" s="59"/>
    </row>
    <row r="211" spans="1:12" ht="14.25">
      <c r="A211" s="15" t="s">
        <v>209</v>
      </c>
      <c r="B211" s="49" t="s">
        <v>362</v>
      </c>
      <c r="C211" s="86">
        <v>3976971</v>
      </c>
      <c r="D211" s="86">
        <v>-2494</v>
      </c>
      <c r="E211" s="86">
        <f>SUM(C211:D211)</f>
        <v>3974477</v>
      </c>
      <c r="F211" s="43">
        <v>3965349</v>
      </c>
      <c r="G211" s="43">
        <v>0</v>
      </c>
      <c r="H211" s="43">
        <f>SUM(F211:G211)</f>
        <v>3965349</v>
      </c>
      <c r="I211" s="43">
        <f>SUM(G211:H211)</f>
        <v>3965349</v>
      </c>
      <c r="J211" s="43">
        <v>0</v>
      </c>
      <c r="K211" s="43">
        <f>SUM(I211:J211)</f>
        <v>3965349</v>
      </c>
      <c r="L211" s="59"/>
    </row>
    <row r="212" spans="1:12" ht="14.25">
      <c r="A212" s="15" t="s">
        <v>210</v>
      </c>
      <c r="B212" s="49" t="s">
        <v>363</v>
      </c>
      <c r="C212" s="86">
        <v>582411</v>
      </c>
      <c r="D212" s="86">
        <v>-27750</v>
      </c>
      <c r="E212" s="86">
        <f aca="true" t="shared" si="43" ref="E212:E244">SUM(C212:D212)</f>
        <v>554661</v>
      </c>
      <c r="F212" s="43">
        <v>547031</v>
      </c>
      <c r="G212" s="43">
        <v>0</v>
      </c>
      <c r="H212" s="43">
        <f aca="true" t="shared" si="44" ref="H212:I227">SUM(F212:G212)</f>
        <v>547031</v>
      </c>
      <c r="I212" s="43">
        <v>547031</v>
      </c>
      <c r="J212" s="43">
        <v>0</v>
      </c>
      <c r="K212" s="43">
        <f aca="true" t="shared" si="45" ref="K212:K227">SUM(I212:J212)</f>
        <v>547031</v>
      </c>
      <c r="L212" s="59"/>
    </row>
    <row r="213" spans="1:12" ht="14.25">
      <c r="A213" s="15" t="s">
        <v>209</v>
      </c>
      <c r="B213" s="49" t="s">
        <v>364</v>
      </c>
      <c r="C213" s="86">
        <v>1865880</v>
      </c>
      <c r="D213" s="86">
        <v>-42221</v>
      </c>
      <c r="E213" s="86">
        <f t="shared" si="43"/>
        <v>1823659</v>
      </c>
      <c r="F213" s="43">
        <v>1789203</v>
      </c>
      <c r="G213" s="43">
        <v>0</v>
      </c>
      <c r="H213" s="43">
        <f t="shared" si="44"/>
        <v>1789203</v>
      </c>
      <c r="I213" s="43">
        <v>1789203</v>
      </c>
      <c r="J213" s="43">
        <v>0</v>
      </c>
      <c r="K213" s="43">
        <f t="shared" si="45"/>
        <v>1789203</v>
      </c>
      <c r="L213" s="59"/>
    </row>
    <row r="214" spans="1:12" ht="14.25">
      <c r="A214" s="15" t="s">
        <v>209</v>
      </c>
      <c r="B214" s="49" t="s">
        <v>365</v>
      </c>
      <c r="C214" s="86">
        <v>1094093</v>
      </c>
      <c r="D214" s="86">
        <v>-25143</v>
      </c>
      <c r="E214" s="86">
        <f t="shared" si="43"/>
        <v>1068950</v>
      </c>
      <c r="F214" s="43">
        <v>1093782</v>
      </c>
      <c r="G214" s="43">
        <v>0</v>
      </c>
      <c r="H214" s="43">
        <f t="shared" si="44"/>
        <v>1093782</v>
      </c>
      <c r="I214" s="43">
        <f t="shared" si="44"/>
        <v>1093782</v>
      </c>
      <c r="J214" s="43">
        <v>0</v>
      </c>
      <c r="K214" s="43">
        <f t="shared" si="45"/>
        <v>1093782</v>
      </c>
      <c r="L214" s="59"/>
    </row>
    <row r="215" spans="1:12" ht="14.25">
      <c r="A215" s="48" t="s">
        <v>209</v>
      </c>
      <c r="B215" s="49" t="s">
        <v>392</v>
      </c>
      <c r="C215" s="86">
        <v>1304716</v>
      </c>
      <c r="D215" s="86">
        <v>0</v>
      </c>
      <c r="E215" s="86">
        <f t="shared" si="43"/>
        <v>1304716</v>
      </c>
      <c r="F215" s="86">
        <v>1304716</v>
      </c>
      <c r="G215" s="86">
        <v>0</v>
      </c>
      <c r="H215" s="86">
        <f t="shared" si="44"/>
        <v>1304716</v>
      </c>
      <c r="I215" s="86">
        <v>1304716</v>
      </c>
      <c r="J215" s="86">
        <v>0</v>
      </c>
      <c r="K215" s="86">
        <f t="shared" si="45"/>
        <v>1304716</v>
      </c>
      <c r="L215" s="59"/>
    </row>
    <row r="216" spans="1:12" ht="14.25">
      <c r="A216" s="48" t="s">
        <v>211</v>
      </c>
      <c r="B216" s="49" t="s">
        <v>366</v>
      </c>
      <c r="C216" s="86">
        <v>1056976</v>
      </c>
      <c r="D216" s="86">
        <v>88478</v>
      </c>
      <c r="E216" s="86">
        <f t="shared" si="43"/>
        <v>1145454</v>
      </c>
      <c r="F216" s="43">
        <v>950213</v>
      </c>
      <c r="G216" s="43">
        <v>0</v>
      </c>
      <c r="H216" s="43">
        <f t="shared" si="44"/>
        <v>950213</v>
      </c>
      <c r="I216" s="43">
        <v>950213</v>
      </c>
      <c r="J216" s="43">
        <v>0</v>
      </c>
      <c r="K216" s="43">
        <f t="shared" si="45"/>
        <v>950213</v>
      </c>
      <c r="L216" s="59"/>
    </row>
    <row r="217" spans="1:12" ht="14.25">
      <c r="A217" s="48" t="s">
        <v>211</v>
      </c>
      <c r="B217" s="49" t="s">
        <v>367</v>
      </c>
      <c r="C217" s="86">
        <v>967734</v>
      </c>
      <c r="D217" s="86">
        <v>-114</v>
      </c>
      <c r="E217" s="86">
        <f t="shared" si="43"/>
        <v>967620</v>
      </c>
      <c r="F217" s="43">
        <v>907145</v>
      </c>
      <c r="G217" s="43">
        <v>0</v>
      </c>
      <c r="H217" s="43">
        <f t="shared" si="44"/>
        <v>907145</v>
      </c>
      <c r="I217" s="43">
        <v>907145</v>
      </c>
      <c r="J217" s="43">
        <v>0</v>
      </c>
      <c r="K217" s="43">
        <f t="shared" si="45"/>
        <v>907145</v>
      </c>
      <c r="L217" s="59"/>
    </row>
    <row r="218" spans="1:12" ht="14.25">
      <c r="A218" s="48" t="s">
        <v>211</v>
      </c>
      <c r="B218" s="49" t="s">
        <v>368</v>
      </c>
      <c r="C218" s="86">
        <v>1132361</v>
      </c>
      <c r="D218" s="86">
        <v>-1194</v>
      </c>
      <c r="E218" s="86">
        <f t="shared" si="43"/>
        <v>1131167</v>
      </c>
      <c r="F218" s="43">
        <v>1063922</v>
      </c>
      <c r="G218" s="43">
        <v>0</v>
      </c>
      <c r="H218" s="43">
        <f t="shared" si="44"/>
        <v>1063922</v>
      </c>
      <c r="I218" s="43">
        <v>1063922</v>
      </c>
      <c r="J218" s="43">
        <v>0</v>
      </c>
      <c r="K218" s="43">
        <f t="shared" si="45"/>
        <v>1063922</v>
      </c>
      <c r="L218" s="59"/>
    </row>
    <row r="219" spans="1:12" ht="14.25">
      <c r="A219" s="48" t="s">
        <v>211</v>
      </c>
      <c r="B219" s="49" t="s">
        <v>369</v>
      </c>
      <c r="C219" s="86">
        <v>1152093</v>
      </c>
      <c r="D219" s="86">
        <v>0</v>
      </c>
      <c r="E219" s="86">
        <f t="shared" si="43"/>
        <v>1152093</v>
      </c>
      <c r="F219" s="43">
        <v>1075669</v>
      </c>
      <c r="G219" s="43">
        <v>0</v>
      </c>
      <c r="H219" s="43">
        <f t="shared" si="44"/>
        <v>1075669</v>
      </c>
      <c r="I219" s="43">
        <v>1075669</v>
      </c>
      <c r="J219" s="43">
        <v>0</v>
      </c>
      <c r="K219" s="43">
        <f t="shared" si="45"/>
        <v>1075669</v>
      </c>
      <c r="L219" s="59"/>
    </row>
    <row r="220" spans="1:12" ht="14.25">
      <c r="A220" s="48" t="s">
        <v>211</v>
      </c>
      <c r="B220" s="49" t="s">
        <v>390</v>
      </c>
      <c r="C220" s="86">
        <v>1180906</v>
      </c>
      <c r="D220" s="86">
        <v>0</v>
      </c>
      <c r="E220" s="86">
        <f t="shared" si="43"/>
        <v>1180906</v>
      </c>
      <c r="F220" s="86">
        <v>1180906</v>
      </c>
      <c r="G220" s="86">
        <v>0</v>
      </c>
      <c r="H220" s="86">
        <f t="shared" si="44"/>
        <v>1180906</v>
      </c>
      <c r="I220" s="86">
        <v>1180906</v>
      </c>
      <c r="J220" s="86">
        <v>0</v>
      </c>
      <c r="K220" s="86">
        <f t="shared" si="45"/>
        <v>1180906</v>
      </c>
      <c r="L220" s="59"/>
    </row>
    <row r="221" spans="1:12" ht="14.25">
      <c r="A221" s="48" t="s">
        <v>212</v>
      </c>
      <c r="B221" s="49" t="s">
        <v>370</v>
      </c>
      <c r="C221" s="86">
        <v>368810</v>
      </c>
      <c r="D221" s="86">
        <v>-8060</v>
      </c>
      <c r="E221" s="86">
        <f t="shared" si="43"/>
        <v>360750</v>
      </c>
      <c r="F221" s="43">
        <v>367581</v>
      </c>
      <c r="G221" s="43">
        <v>0</v>
      </c>
      <c r="H221" s="43">
        <f t="shared" si="44"/>
        <v>367581</v>
      </c>
      <c r="I221" s="43">
        <v>367581</v>
      </c>
      <c r="J221" s="43">
        <v>0</v>
      </c>
      <c r="K221" s="43">
        <f t="shared" si="45"/>
        <v>367581</v>
      </c>
      <c r="L221" s="59"/>
    </row>
    <row r="222" spans="1:12" ht="14.25">
      <c r="A222" s="48" t="s">
        <v>212</v>
      </c>
      <c r="B222" s="95" t="s">
        <v>391</v>
      </c>
      <c r="C222" s="86">
        <v>314776</v>
      </c>
      <c r="D222" s="86">
        <v>0</v>
      </c>
      <c r="E222" s="86">
        <f t="shared" si="43"/>
        <v>314776</v>
      </c>
      <c r="F222" s="86">
        <v>314776</v>
      </c>
      <c r="G222" s="86">
        <v>0</v>
      </c>
      <c r="H222" s="86">
        <f t="shared" si="44"/>
        <v>314776</v>
      </c>
      <c r="I222" s="86">
        <v>314776</v>
      </c>
      <c r="J222" s="86">
        <v>0</v>
      </c>
      <c r="K222" s="86">
        <f t="shared" si="45"/>
        <v>314776</v>
      </c>
      <c r="L222" s="59"/>
    </row>
    <row r="223" spans="1:12" ht="14.25">
      <c r="A223" s="48" t="s">
        <v>212</v>
      </c>
      <c r="B223" s="49" t="s">
        <v>371</v>
      </c>
      <c r="C223" s="86">
        <v>723336</v>
      </c>
      <c r="D223" s="86">
        <v>18816</v>
      </c>
      <c r="E223" s="86">
        <f t="shared" si="43"/>
        <v>742152</v>
      </c>
      <c r="F223" s="43">
        <v>716960</v>
      </c>
      <c r="G223" s="43">
        <v>0</v>
      </c>
      <c r="H223" s="43">
        <f t="shared" si="44"/>
        <v>716960</v>
      </c>
      <c r="I223" s="43">
        <v>716960</v>
      </c>
      <c r="J223" s="43">
        <v>0</v>
      </c>
      <c r="K223" s="43">
        <f t="shared" si="45"/>
        <v>716960</v>
      </c>
      <c r="L223" s="59"/>
    </row>
    <row r="224" spans="1:12" ht="14.25">
      <c r="A224" s="48" t="s">
        <v>209</v>
      </c>
      <c r="B224" s="49" t="s">
        <v>396</v>
      </c>
      <c r="C224" s="86">
        <v>483701</v>
      </c>
      <c r="D224" s="86">
        <v>0</v>
      </c>
      <c r="E224" s="86">
        <f t="shared" si="43"/>
        <v>483701</v>
      </c>
      <c r="F224" s="86">
        <v>483701</v>
      </c>
      <c r="G224" s="86">
        <v>0</v>
      </c>
      <c r="H224" s="86">
        <f t="shared" si="44"/>
        <v>483701</v>
      </c>
      <c r="I224" s="86">
        <v>483701</v>
      </c>
      <c r="J224" s="86">
        <v>0</v>
      </c>
      <c r="K224" s="86">
        <f t="shared" si="45"/>
        <v>483701</v>
      </c>
      <c r="L224" s="59"/>
    </row>
    <row r="225" spans="1:12" ht="14.25">
      <c r="A225" s="48" t="s">
        <v>212</v>
      </c>
      <c r="B225" s="49" t="s">
        <v>397</v>
      </c>
      <c r="C225" s="86">
        <v>190665</v>
      </c>
      <c r="D225" s="86">
        <v>0</v>
      </c>
      <c r="E225" s="86">
        <f t="shared" si="43"/>
        <v>190665</v>
      </c>
      <c r="F225" s="86">
        <v>190665</v>
      </c>
      <c r="G225" s="86">
        <v>0</v>
      </c>
      <c r="H225" s="86">
        <f t="shared" si="44"/>
        <v>190665</v>
      </c>
      <c r="I225" s="86">
        <v>190665</v>
      </c>
      <c r="J225" s="86">
        <v>0</v>
      </c>
      <c r="K225" s="86">
        <f t="shared" si="45"/>
        <v>190665</v>
      </c>
      <c r="L225" s="59"/>
    </row>
    <row r="226" spans="1:12" ht="14.25">
      <c r="A226" s="91" t="s">
        <v>212</v>
      </c>
      <c r="B226" s="49" t="s">
        <v>372</v>
      </c>
      <c r="C226" s="86">
        <v>444667</v>
      </c>
      <c r="D226" s="86">
        <v>-21900</v>
      </c>
      <c r="E226" s="86">
        <f t="shared" si="43"/>
        <v>422767</v>
      </c>
      <c r="F226" s="43">
        <v>421485</v>
      </c>
      <c r="G226" s="43">
        <v>0</v>
      </c>
      <c r="H226" s="43">
        <f t="shared" si="44"/>
        <v>421485</v>
      </c>
      <c r="I226" s="43">
        <v>421485</v>
      </c>
      <c r="J226" s="43">
        <v>0</v>
      </c>
      <c r="K226" s="43">
        <f t="shared" si="45"/>
        <v>421485</v>
      </c>
      <c r="L226" s="59"/>
    </row>
    <row r="227" spans="1:12" ht="14.25">
      <c r="A227" s="91" t="s">
        <v>212</v>
      </c>
      <c r="B227" s="49" t="s">
        <v>452</v>
      </c>
      <c r="C227" s="86">
        <v>348230</v>
      </c>
      <c r="D227" s="86">
        <v>0</v>
      </c>
      <c r="E227" s="86">
        <f t="shared" si="43"/>
        <v>348230</v>
      </c>
      <c r="F227" s="86">
        <v>348230</v>
      </c>
      <c r="G227" s="86">
        <v>0</v>
      </c>
      <c r="H227" s="86">
        <f t="shared" si="44"/>
        <v>348230</v>
      </c>
      <c r="I227" s="86">
        <v>348230</v>
      </c>
      <c r="J227" s="86">
        <v>0</v>
      </c>
      <c r="K227" s="86">
        <f t="shared" si="45"/>
        <v>348230</v>
      </c>
      <c r="L227" s="59"/>
    </row>
    <row r="228" spans="1:12" ht="14.25">
      <c r="A228" s="91" t="s">
        <v>212</v>
      </c>
      <c r="B228" s="98" t="s">
        <v>288</v>
      </c>
      <c r="C228" s="52">
        <v>5000</v>
      </c>
      <c r="D228" s="86">
        <v>-4740</v>
      </c>
      <c r="E228" s="86">
        <f t="shared" si="43"/>
        <v>260</v>
      </c>
      <c r="F228" s="52">
        <v>0</v>
      </c>
      <c r="G228" s="52">
        <v>0</v>
      </c>
      <c r="H228" s="52">
        <v>0</v>
      </c>
      <c r="I228" s="52">
        <v>0</v>
      </c>
      <c r="J228" s="52">
        <v>0</v>
      </c>
      <c r="K228" s="52">
        <v>0</v>
      </c>
      <c r="L228" s="59"/>
    </row>
    <row r="229" spans="1:12" ht="14.25">
      <c r="A229" s="91" t="s">
        <v>212</v>
      </c>
      <c r="B229" s="99" t="s">
        <v>381</v>
      </c>
      <c r="C229" s="52">
        <v>71645</v>
      </c>
      <c r="D229" s="86">
        <v>0</v>
      </c>
      <c r="E229" s="86">
        <f t="shared" si="43"/>
        <v>71645</v>
      </c>
      <c r="F229" s="52">
        <v>71645</v>
      </c>
      <c r="G229" s="86">
        <v>0</v>
      </c>
      <c r="H229" s="86">
        <f>SUM(F229:G229)</f>
        <v>71645</v>
      </c>
      <c r="I229" s="52">
        <v>71645</v>
      </c>
      <c r="J229" s="86">
        <v>0</v>
      </c>
      <c r="K229" s="86">
        <f>SUM(I229:J229)</f>
        <v>71645</v>
      </c>
      <c r="L229" s="59"/>
    </row>
    <row r="230" spans="1:12" ht="14.25">
      <c r="A230" s="91" t="s">
        <v>212</v>
      </c>
      <c r="B230" s="65" t="s">
        <v>382</v>
      </c>
      <c r="C230" s="52">
        <v>19745</v>
      </c>
      <c r="D230" s="86">
        <v>0</v>
      </c>
      <c r="E230" s="86">
        <f t="shared" si="43"/>
        <v>19745</v>
      </c>
      <c r="F230" s="52">
        <v>19745</v>
      </c>
      <c r="G230" s="86">
        <v>0</v>
      </c>
      <c r="H230" s="86">
        <f>SUM(F230:G230)</f>
        <v>19745</v>
      </c>
      <c r="I230" s="52">
        <v>19745</v>
      </c>
      <c r="J230" s="86">
        <v>0</v>
      </c>
      <c r="K230" s="86">
        <f>SUM(I230:J230)</f>
        <v>19745</v>
      </c>
      <c r="L230" s="59"/>
    </row>
    <row r="231" spans="1:12" ht="14.25">
      <c r="A231" s="91" t="s">
        <v>215</v>
      </c>
      <c r="B231" s="65" t="s">
        <v>403</v>
      </c>
      <c r="C231" s="52">
        <v>1080</v>
      </c>
      <c r="D231" s="86">
        <v>0</v>
      </c>
      <c r="E231" s="86">
        <f t="shared" si="43"/>
        <v>1080</v>
      </c>
      <c r="F231" s="52">
        <v>0</v>
      </c>
      <c r="G231" s="52">
        <v>0</v>
      </c>
      <c r="H231" s="52">
        <v>0</v>
      </c>
      <c r="I231" s="52">
        <v>0</v>
      </c>
      <c r="J231" s="52">
        <v>0</v>
      </c>
      <c r="K231" s="52">
        <v>0</v>
      </c>
      <c r="L231" s="59"/>
    </row>
    <row r="232" spans="1:12" ht="14.25">
      <c r="A232" s="91" t="s">
        <v>214</v>
      </c>
      <c r="B232" s="65" t="s">
        <v>248</v>
      </c>
      <c r="C232" s="52">
        <v>130670</v>
      </c>
      <c r="D232" s="86">
        <v>0</v>
      </c>
      <c r="E232" s="86">
        <f t="shared" si="43"/>
        <v>130670</v>
      </c>
      <c r="F232" s="52">
        <v>0</v>
      </c>
      <c r="G232" s="52">
        <v>0</v>
      </c>
      <c r="H232" s="52">
        <v>0</v>
      </c>
      <c r="I232" s="52">
        <v>0</v>
      </c>
      <c r="J232" s="52">
        <v>0</v>
      </c>
      <c r="K232" s="52">
        <v>0</v>
      </c>
      <c r="L232" s="59"/>
    </row>
    <row r="233" spans="1:12" ht="14.25">
      <c r="A233" s="91" t="s">
        <v>214</v>
      </c>
      <c r="B233" s="65" t="s">
        <v>279</v>
      </c>
      <c r="C233" s="52">
        <v>22372</v>
      </c>
      <c r="D233" s="86">
        <v>0</v>
      </c>
      <c r="E233" s="86">
        <f t="shared" si="43"/>
        <v>22372</v>
      </c>
      <c r="F233" s="52">
        <v>22372</v>
      </c>
      <c r="G233" s="86">
        <v>0</v>
      </c>
      <c r="H233" s="86">
        <f>SUM(F233:G233)</f>
        <v>22372</v>
      </c>
      <c r="I233" s="52"/>
      <c r="J233" s="86"/>
      <c r="K233" s="86"/>
      <c r="L233" s="59"/>
    </row>
    <row r="234" spans="1:12" ht="14.25">
      <c r="A234" s="91" t="s">
        <v>213</v>
      </c>
      <c r="B234" s="65" t="s">
        <v>273</v>
      </c>
      <c r="C234" s="52">
        <v>7727315</v>
      </c>
      <c r="D234" s="86">
        <v>-196362</v>
      </c>
      <c r="E234" s="86">
        <f t="shared" si="43"/>
        <v>7530953</v>
      </c>
      <c r="F234" s="53">
        <v>1536810</v>
      </c>
      <c r="G234" s="53">
        <v>0</v>
      </c>
      <c r="H234" s="53">
        <f>SUM(F234:G234)</f>
        <v>1536810</v>
      </c>
      <c r="I234" s="43">
        <v>0</v>
      </c>
      <c r="J234" s="43">
        <v>0</v>
      </c>
      <c r="K234" s="43">
        <f>SUM(I234:J234)</f>
        <v>0</v>
      </c>
      <c r="L234" s="59"/>
    </row>
    <row r="235" spans="1:12" ht="14.25">
      <c r="A235" s="91" t="s">
        <v>213</v>
      </c>
      <c r="B235" s="65" t="s">
        <v>53</v>
      </c>
      <c r="C235" s="52">
        <v>4089346</v>
      </c>
      <c r="D235" s="86">
        <v>0</v>
      </c>
      <c r="E235" s="86">
        <f t="shared" si="43"/>
        <v>4089346</v>
      </c>
      <c r="F235" s="43">
        <v>388100</v>
      </c>
      <c r="G235" s="43">
        <v>0</v>
      </c>
      <c r="H235" s="43">
        <f>SUM(F235:G235)</f>
        <v>388100</v>
      </c>
      <c r="I235" s="43">
        <v>388100</v>
      </c>
      <c r="J235" s="43">
        <v>0</v>
      </c>
      <c r="K235" s="43">
        <f>SUM(I235:J235)</f>
        <v>388100</v>
      </c>
      <c r="L235" s="59"/>
    </row>
    <row r="236" spans="1:12" ht="14.25">
      <c r="A236" s="91" t="s">
        <v>213</v>
      </c>
      <c r="B236" s="65" t="s">
        <v>398</v>
      </c>
      <c r="C236" s="52">
        <v>13480</v>
      </c>
      <c r="D236" s="86">
        <v>0</v>
      </c>
      <c r="E236" s="86">
        <f t="shared" si="43"/>
        <v>13480</v>
      </c>
      <c r="F236" s="52">
        <v>0</v>
      </c>
      <c r="G236" s="52">
        <v>0</v>
      </c>
      <c r="H236" s="52">
        <v>0</v>
      </c>
      <c r="I236" s="52">
        <v>0</v>
      </c>
      <c r="J236" s="52">
        <v>0</v>
      </c>
      <c r="K236" s="52">
        <v>0</v>
      </c>
      <c r="L236" s="59"/>
    </row>
    <row r="237" spans="1:12" ht="14.25">
      <c r="A237" s="91" t="s">
        <v>213</v>
      </c>
      <c r="B237" s="65" t="s">
        <v>401</v>
      </c>
      <c r="C237" s="52">
        <v>3870</v>
      </c>
      <c r="D237" s="86">
        <v>0</v>
      </c>
      <c r="E237" s="86">
        <f t="shared" si="43"/>
        <v>3870</v>
      </c>
      <c r="F237" s="52">
        <v>0</v>
      </c>
      <c r="G237" s="52">
        <v>0</v>
      </c>
      <c r="H237" s="52">
        <v>0</v>
      </c>
      <c r="I237" s="52">
        <v>0</v>
      </c>
      <c r="J237" s="52">
        <v>0</v>
      </c>
      <c r="K237" s="52">
        <v>0</v>
      </c>
      <c r="L237" s="59"/>
    </row>
    <row r="238" spans="1:12" ht="14.25">
      <c r="A238" s="91" t="s">
        <v>213</v>
      </c>
      <c r="B238" s="65" t="s">
        <v>399</v>
      </c>
      <c r="C238" s="52">
        <v>20942</v>
      </c>
      <c r="D238" s="86">
        <v>0</v>
      </c>
      <c r="E238" s="86">
        <f t="shared" si="43"/>
        <v>20942</v>
      </c>
      <c r="F238" s="52">
        <v>0</v>
      </c>
      <c r="G238" s="52">
        <v>0</v>
      </c>
      <c r="H238" s="52">
        <v>0</v>
      </c>
      <c r="I238" s="52">
        <v>0</v>
      </c>
      <c r="J238" s="52">
        <v>0</v>
      </c>
      <c r="K238" s="52">
        <v>0</v>
      </c>
      <c r="L238" s="59"/>
    </row>
    <row r="239" spans="1:12" ht="14.25">
      <c r="A239" s="91" t="s">
        <v>213</v>
      </c>
      <c r="B239" s="65" t="s">
        <v>400</v>
      </c>
      <c r="C239" s="52">
        <v>21382</v>
      </c>
      <c r="D239" s="86">
        <v>0</v>
      </c>
      <c r="E239" s="86">
        <f t="shared" si="43"/>
        <v>21382</v>
      </c>
      <c r="F239" s="52">
        <v>0</v>
      </c>
      <c r="G239" s="52">
        <v>0</v>
      </c>
      <c r="H239" s="52">
        <v>0</v>
      </c>
      <c r="I239" s="52">
        <v>0</v>
      </c>
      <c r="J239" s="52">
        <v>0</v>
      </c>
      <c r="K239" s="52">
        <v>0</v>
      </c>
      <c r="L239" s="59"/>
    </row>
    <row r="240" spans="1:12" ht="14.25">
      <c r="A240" s="91" t="s">
        <v>213</v>
      </c>
      <c r="B240" s="65" t="s">
        <v>402</v>
      </c>
      <c r="C240" s="52">
        <v>21381</v>
      </c>
      <c r="D240" s="86">
        <v>0</v>
      </c>
      <c r="E240" s="86">
        <f t="shared" si="43"/>
        <v>21381</v>
      </c>
      <c r="F240" s="52">
        <v>0</v>
      </c>
      <c r="G240" s="52">
        <v>0</v>
      </c>
      <c r="H240" s="52">
        <v>0</v>
      </c>
      <c r="I240" s="52">
        <v>0</v>
      </c>
      <c r="J240" s="52">
        <v>0</v>
      </c>
      <c r="K240" s="52">
        <v>0</v>
      </c>
      <c r="L240" s="59"/>
    </row>
    <row r="241" spans="1:12" ht="14.25">
      <c r="A241" s="91" t="s">
        <v>491</v>
      </c>
      <c r="B241" s="65" t="s">
        <v>492</v>
      </c>
      <c r="C241" s="52">
        <v>0</v>
      </c>
      <c r="D241" s="86">
        <v>3973</v>
      </c>
      <c r="E241" s="86">
        <f t="shared" si="43"/>
        <v>3973</v>
      </c>
      <c r="F241" s="52">
        <v>0</v>
      </c>
      <c r="G241" s="52">
        <v>0</v>
      </c>
      <c r="H241" s="52">
        <v>0</v>
      </c>
      <c r="I241" s="52">
        <v>0</v>
      </c>
      <c r="J241" s="52">
        <v>0</v>
      </c>
      <c r="K241" s="52">
        <v>0</v>
      </c>
      <c r="L241" s="59"/>
    </row>
    <row r="242" spans="1:12" ht="14.25">
      <c r="A242" s="91" t="s">
        <v>214</v>
      </c>
      <c r="B242" s="49" t="s">
        <v>376</v>
      </c>
      <c r="C242" s="86">
        <v>515693</v>
      </c>
      <c r="D242" s="86">
        <v>32816</v>
      </c>
      <c r="E242" s="86">
        <f t="shared" si="43"/>
        <v>548509</v>
      </c>
      <c r="F242" s="86">
        <v>515693</v>
      </c>
      <c r="G242" s="52">
        <v>0</v>
      </c>
      <c r="H242" s="52">
        <f>SUM(F242:G242)</f>
        <v>515693</v>
      </c>
      <c r="I242" s="86">
        <v>515693</v>
      </c>
      <c r="J242" s="52">
        <v>0</v>
      </c>
      <c r="K242" s="52">
        <f>SUM(I242:J242)</f>
        <v>515693</v>
      </c>
      <c r="L242" s="59"/>
    </row>
    <row r="243" spans="1:12" ht="14.25">
      <c r="A243" s="30" t="s">
        <v>215</v>
      </c>
      <c r="B243" s="16" t="s">
        <v>295</v>
      </c>
      <c r="C243" s="86">
        <v>560336</v>
      </c>
      <c r="D243" s="86">
        <v>0</v>
      </c>
      <c r="E243" s="86">
        <f t="shared" si="43"/>
        <v>560336</v>
      </c>
      <c r="F243" s="43">
        <v>565000</v>
      </c>
      <c r="G243" s="43">
        <v>0</v>
      </c>
      <c r="H243" s="43">
        <f>SUM(F243:G243)</f>
        <v>565000</v>
      </c>
      <c r="I243" s="43">
        <v>578000</v>
      </c>
      <c r="J243" s="43">
        <v>0</v>
      </c>
      <c r="K243" s="43">
        <f>SUM(I243:J243)</f>
        <v>578000</v>
      </c>
      <c r="L243" s="59"/>
    </row>
    <row r="244" spans="1:12" ht="14.25">
      <c r="A244" s="30" t="s">
        <v>215</v>
      </c>
      <c r="B244" s="16" t="s">
        <v>56</v>
      </c>
      <c r="C244" s="86">
        <v>160000</v>
      </c>
      <c r="D244" s="86">
        <v>0</v>
      </c>
      <c r="E244" s="86">
        <f t="shared" si="43"/>
        <v>160000</v>
      </c>
      <c r="F244" s="43">
        <v>227500</v>
      </c>
      <c r="G244" s="43">
        <v>0</v>
      </c>
      <c r="H244" s="43">
        <f>SUM(F244:G244)</f>
        <v>227500</v>
      </c>
      <c r="I244" s="43">
        <v>227500</v>
      </c>
      <c r="J244" s="43">
        <v>0</v>
      </c>
      <c r="K244" s="43">
        <f>SUM(I244:J244)</f>
        <v>227500</v>
      </c>
      <c r="L244" s="59"/>
    </row>
    <row r="245" spans="1:12" ht="14.25">
      <c r="A245" s="23" t="s">
        <v>216</v>
      </c>
      <c r="B245" s="19" t="s">
        <v>217</v>
      </c>
      <c r="C245" s="47">
        <v>30572583</v>
      </c>
      <c r="D245" s="47">
        <f aca="true" t="shared" si="46" ref="D245:K245">SUM(D211:D244)</f>
        <v>-185895</v>
      </c>
      <c r="E245" s="47">
        <f t="shared" si="46"/>
        <v>30386688</v>
      </c>
      <c r="F245" s="47">
        <f t="shared" si="46"/>
        <v>20068199</v>
      </c>
      <c r="G245" s="47">
        <f t="shared" si="46"/>
        <v>0</v>
      </c>
      <c r="H245" s="47">
        <f t="shared" si="46"/>
        <v>20068199</v>
      </c>
      <c r="I245" s="47">
        <f t="shared" si="46"/>
        <v>18522017</v>
      </c>
      <c r="J245" s="47">
        <f t="shared" si="46"/>
        <v>0</v>
      </c>
      <c r="K245" s="47">
        <f t="shared" si="46"/>
        <v>18522017</v>
      </c>
      <c r="L245" s="59"/>
    </row>
    <row r="246" spans="1:12" ht="14.25">
      <c r="A246" s="31" t="s">
        <v>218</v>
      </c>
      <c r="B246" s="49" t="s">
        <v>373</v>
      </c>
      <c r="C246" s="86">
        <v>1009019</v>
      </c>
      <c r="D246" s="86">
        <v>-15295</v>
      </c>
      <c r="E246" s="86">
        <f>SUM(C246:D246)</f>
        <v>993724</v>
      </c>
      <c r="F246" s="43">
        <v>991091</v>
      </c>
      <c r="G246" s="43">
        <v>0</v>
      </c>
      <c r="H246" s="43">
        <f>SUM(F246:G246)</f>
        <v>991091</v>
      </c>
      <c r="I246" s="43">
        <v>993028</v>
      </c>
      <c r="J246" s="43">
        <v>0</v>
      </c>
      <c r="K246" s="43">
        <f>SUM(I246:J246)</f>
        <v>993028</v>
      </c>
      <c r="L246" s="59"/>
    </row>
    <row r="247" spans="1:12" ht="14.25">
      <c r="A247" s="96" t="s">
        <v>218</v>
      </c>
      <c r="B247" s="49" t="s">
        <v>394</v>
      </c>
      <c r="C247" s="86">
        <v>262744</v>
      </c>
      <c r="D247" s="86">
        <v>1338</v>
      </c>
      <c r="E247" s="86">
        <f aca="true" t="shared" si="47" ref="E247:E257">SUM(C247:D247)</f>
        <v>264082</v>
      </c>
      <c r="F247" s="86">
        <v>262744</v>
      </c>
      <c r="G247" s="86">
        <v>0</v>
      </c>
      <c r="H247" s="86">
        <f>SUM(F247:G247)</f>
        <v>262744</v>
      </c>
      <c r="I247" s="86">
        <v>262744</v>
      </c>
      <c r="J247" s="86">
        <v>0</v>
      </c>
      <c r="K247" s="86">
        <f>SUM(I247:J247)</f>
        <v>262744</v>
      </c>
      <c r="L247" s="59"/>
    </row>
    <row r="248" spans="1:12" ht="14.25">
      <c r="A248" s="96" t="s">
        <v>219</v>
      </c>
      <c r="B248" s="49" t="s">
        <v>374</v>
      </c>
      <c r="C248" s="86">
        <v>1007740</v>
      </c>
      <c r="D248" s="86">
        <v>0</v>
      </c>
      <c r="E248" s="86">
        <f t="shared" si="47"/>
        <v>1007740</v>
      </c>
      <c r="F248" s="43">
        <v>993412</v>
      </c>
      <c r="G248" s="43">
        <v>0</v>
      </c>
      <c r="H248" s="43">
        <f>SUM(F248:G248)</f>
        <v>993412</v>
      </c>
      <c r="I248" s="43">
        <v>995262</v>
      </c>
      <c r="J248" s="43">
        <v>0</v>
      </c>
      <c r="K248" s="43">
        <f>SUM(I248:J248)</f>
        <v>995262</v>
      </c>
      <c r="L248" s="59"/>
    </row>
    <row r="249" spans="1:12" ht="14.25">
      <c r="A249" s="96" t="s">
        <v>218</v>
      </c>
      <c r="B249" s="49" t="s">
        <v>389</v>
      </c>
      <c r="C249" s="86">
        <v>1139020</v>
      </c>
      <c r="D249" s="86">
        <v>0</v>
      </c>
      <c r="E249" s="86">
        <f t="shared" si="47"/>
        <v>1139020</v>
      </c>
      <c r="F249" s="86">
        <v>1139020</v>
      </c>
      <c r="G249" s="86">
        <v>0</v>
      </c>
      <c r="H249" s="86">
        <f>SUM(F249:G249)</f>
        <v>1139020</v>
      </c>
      <c r="I249" s="86">
        <v>1139020</v>
      </c>
      <c r="J249" s="86">
        <v>0</v>
      </c>
      <c r="K249" s="86">
        <f>SUM(I249:J249)</f>
        <v>1139020</v>
      </c>
      <c r="L249" s="59"/>
    </row>
    <row r="250" spans="1:12" ht="14.25">
      <c r="A250" s="96" t="s">
        <v>220</v>
      </c>
      <c r="B250" s="49" t="s">
        <v>375</v>
      </c>
      <c r="C250" s="86">
        <v>185140</v>
      </c>
      <c r="D250" s="86">
        <v>-53473</v>
      </c>
      <c r="E250" s="86">
        <f t="shared" si="47"/>
        <v>131667</v>
      </c>
      <c r="F250" s="43">
        <v>0</v>
      </c>
      <c r="G250" s="43">
        <v>0</v>
      </c>
      <c r="H250" s="43">
        <v>0</v>
      </c>
      <c r="I250" s="43">
        <v>0</v>
      </c>
      <c r="J250" s="43">
        <v>0</v>
      </c>
      <c r="K250" s="43">
        <v>0</v>
      </c>
      <c r="L250" s="59"/>
    </row>
    <row r="251" spans="1:12" ht="14.25">
      <c r="A251" s="96" t="s">
        <v>220</v>
      </c>
      <c r="B251" s="49" t="s">
        <v>393</v>
      </c>
      <c r="C251" s="86">
        <v>41720</v>
      </c>
      <c r="D251" s="86">
        <v>-15933</v>
      </c>
      <c r="E251" s="86">
        <f t="shared" si="47"/>
        <v>25787</v>
      </c>
      <c r="F251" s="86">
        <v>0</v>
      </c>
      <c r="G251" s="86">
        <v>0</v>
      </c>
      <c r="H251" s="86">
        <v>0</v>
      </c>
      <c r="I251" s="86">
        <v>0</v>
      </c>
      <c r="J251" s="86">
        <v>0</v>
      </c>
      <c r="K251" s="86">
        <v>0</v>
      </c>
      <c r="L251" s="59"/>
    </row>
    <row r="252" spans="1:12" ht="14.25">
      <c r="A252" s="96" t="s">
        <v>220</v>
      </c>
      <c r="B252" s="49" t="s">
        <v>471</v>
      </c>
      <c r="C252" s="86">
        <v>0</v>
      </c>
      <c r="D252" s="86">
        <v>69406</v>
      </c>
      <c r="E252" s="86">
        <f t="shared" si="47"/>
        <v>69406</v>
      </c>
      <c r="F252" s="86">
        <v>69406</v>
      </c>
      <c r="G252" s="86">
        <v>0</v>
      </c>
      <c r="H252" s="86">
        <f>SUM(F252:G252)</f>
        <v>69406</v>
      </c>
      <c r="I252" s="86">
        <v>69406</v>
      </c>
      <c r="J252" s="86">
        <v>0</v>
      </c>
      <c r="K252" s="86">
        <f>SUM(I252:J252)</f>
        <v>69406</v>
      </c>
      <c r="L252" s="59"/>
    </row>
    <row r="253" spans="1:12" ht="14.25">
      <c r="A253" s="96" t="s">
        <v>220</v>
      </c>
      <c r="B253" s="49" t="s">
        <v>221</v>
      </c>
      <c r="C253" s="86">
        <v>2244400</v>
      </c>
      <c r="D253" s="86">
        <v>0</v>
      </c>
      <c r="E253" s="86">
        <f t="shared" si="47"/>
        <v>2244400</v>
      </c>
      <c r="F253" s="43">
        <v>2207400</v>
      </c>
      <c r="G253" s="43">
        <v>0</v>
      </c>
      <c r="H253" s="43">
        <f>SUM(F253:G253)</f>
        <v>2207400</v>
      </c>
      <c r="I253" s="43">
        <v>2207400</v>
      </c>
      <c r="J253" s="43">
        <v>0</v>
      </c>
      <c r="K253" s="43">
        <f>SUM(I253:J253)</f>
        <v>2207400</v>
      </c>
      <c r="L253" s="59"/>
    </row>
    <row r="254" spans="1:12" ht="14.25">
      <c r="A254" s="96">
        <v>10.4</v>
      </c>
      <c r="B254" s="49" t="s">
        <v>236</v>
      </c>
      <c r="C254" s="86">
        <v>30399</v>
      </c>
      <c r="D254" s="86">
        <v>48652</v>
      </c>
      <c r="E254" s="86">
        <f t="shared" si="47"/>
        <v>79051</v>
      </c>
      <c r="F254" s="45">
        <v>20000</v>
      </c>
      <c r="G254" s="45">
        <v>0</v>
      </c>
      <c r="H254" s="45">
        <f>SUM(F254:G254)</f>
        <v>20000</v>
      </c>
      <c r="I254" s="45">
        <v>20000</v>
      </c>
      <c r="J254" s="45">
        <v>0</v>
      </c>
      <c r="K254" s="45">
        <f>SUM(I254:J254)</f>
        <v>20000</v>
      </c>
      <c r="L254" s="59"/>
    </row>
    <row r="255" spans="1:12" ht="14.25">
      <c r="A255" s="96" t="s">
        <v>222</v>
      </c>
      <c r="B255" s="49" t="s">
        <v>54</v>
      </c>
      <c r="C255" s="86">
        <v>9025</v>
      </c>
      <c r="D255" s="86">
        <v>0</v>
      </c>
      <c r="E255" s="86">
        <f t="shared" si="47"/>
        <v>9025</v>
      </c>
      <c r="F255" s="86">
        <v>9025</v>
      </c>
      <c r="G255" s="86">
        <v>0</v>
      </c>
      <c r="H255" s="86">
        <f>SUM(F255:G255)</f>
        <v>9025</v>
      </c>
      <c r="I255" s="86">
        <v>9025</v>
      </c>
      <c r="J255" s="86">
        <v>0</v>
      </c>
      <c r="K255" s="86">
        <f>SUM(I255:J255)</f>
        <v>9025</v>
      </c>
      <c r="L255" s="59"/>
    </row>
    <row r="256" spans="1:12" ht="14.25">
      <c r="A256" s="96" t="s">
        <v>222</v>
      </c>
      <c r="B256" s="49" t="s">
        <v>404</v>
      </c>
      <c r="C256" s="86">
        <v>3895</v>
      </c>
      <c r="D256" s="86">
        <v>0</v>
      </c>
      <c r="E256" s="86">
        <f t="shared" si="47"/>
        <v>3895</v>
      </c>
      <c r="F256" s="86">
        <v>0</v>
      </c>
      <c r="G256" s="86">
        <v>0</v>
      </c>
      <c r="H256" s="86">
        <v>0</v>
      </c>
      <c r="I256" s="86">
        <v>0</v>
      </c>
      <c r="J256" s="86">
        <v>0</v>
      </c>
      <c r="K256" s="86">
        <v>0</v>
      </c>
      <c r="L256" s="59"/>
    </row>
    <row r="257" spans="1:12" ht="14.25">
      <c r="A257" s="96" t="s">
        <v>218</v>
      </c>
      <c r="B257" s="49" t="s">
        <v>385</v>
      </c>
      <c r="C257" s="86">
        <v>18100</v>
      </c>
      <c r="D257" s="86">
        <v>7393</v>
      </c>
      <c r="E257" s="86">
        <f t="shared" si="47"/>
        <v>25493</v>
      </c>
      <c r="F257" s="86">
        <v>18100</v>
      </c>
      <c r="G257" s="86">
        <v>0</v>
      </c>
      <c r="H257" s="86">
        <f>SUM(F257:G257)</f>
        <v>18100</v>
      </c>
      <c r="I257" s="86">
        <v>18100</v>
      </c>
      <c r="J257" s="86">
        <v>0</v>
      </c>
      <c r="K257" s="86">
        <f>SUM(I257:J257)</f>
        <v>18100</v>
      </c>
      <c r="L257" s="59"/>
    </row>
    <row r="258" spans="1:12" ht="14.25">
      <c r="A258" s="23" t="s">
        <v>223</v>
      </c>
      <c r="B258" s="19" t="s">
        <v>224</v>
      </c>
      <c r="C258" s="47">
        <v>5951202</v>
      </c>
      <c r="D258" s="47">
        <f aca="true" t="shared" si="48" ref="D258:K258">SUM(D246:D257)</f>
        <v>42088</v>
      </c>
      <c r="E258" s="47">
        <f t="shared" si="48"/>
        <v>5993290</v>
      </c>
      <c r="F258" s="47">
        <f t="shared" si="48"/>
        <v>5710198</v>
      </c>
      <c r="G258" s="47">
        <f t="shared" si="48"/>
        <v>0</v>
      </c>
      <c r="H258" s="47">
        <f t="shared" si="48"/>
        <v>5710198</v>
      </c>
      <c r="I258" s="47">
        <f t="shared" si="48"/>
        <v>5713985</v>
      </c>
      <c r="J258" s="47">
        <f t="shared" si="48"/>
        <v>0</v>
      </c>
      <c r="K258" s="47">
        <f t="shared" si="48"/>
        <v>5713985</v>
      </c>
      <c r="L258" s="59"/>
    </row>
    <row r="259" spans="1:12" ht="14.25">
      <c r="A259" s="32"/>
      <c r="B259" s="16" t="s">
        <v>289</v>
      </c>
      <c r="C259" s="87">
        <v>2157686</v>
      </c>
      <c r="D259" s="87">
        <v>0</v>
      </c>
      <c r="E259" s="87">
        <f>SUM(C259:D259)</f>
        <v>2157686</v>
      </c>
      <c r="F259" s="87">
        <v>2404958</v>
      </c>
      <c r="G259" s="87">
        <v>0</v>
      </c>
      <c r="H259" s="87">
        <f>SUM(F259:G259)</f>
        <v>2404958</v>
      </c>
      <c r="I259" s="87">
        <v>2491961</v>
      </c>
      <c r="J259" s="87">
        <v>0</v>
      </c>
      <c r="K259" s="87">
        <f>SUM(I259:J259)</f>
        <v>2491961</v>
      </c>
      <c r="L259" s="59"/>
    </row>
    <row r="260" spans="1:12" ht="14.25">
      <c r="A260" s="32"/>
      <c r="B260" s="16" t="s">
        <v>287</v>
      </c>
      <c r="C260" s="87">
        <v>266640</v>
      </c>
      <c r="D260" s="87">
        <v>0</v>
      </c>
      <c r="E260" s="87">
        <f>SUM(C260:D260)</f>
        <v>266640</v>
      </c>
      <c r="F260" s="87">
        <v>266640</v>
      </c>
      <c r="G260" s="87">
        <v>0</v>
      </c>
      <c r="H260" s="87">
        <f>SUM(F260:G260)</f>
        <v>266640</v>
      </c>
      <c r="I260" s="87">
        <v>266640</v>
      </c>
      <c r="J260" s="87">
        <v>0</v>
      </c>
      <c r="K260" s="87">
        <f>SUM(I260:J260)</f>
        <v>266640</v>
      </c>
      <c r="L260" s="59"/>
    </row>
    <row r="261" spans="1:12" ht="14.25">
      <c r="A261" s="32"/>
      <c r="B261" s="49" t="s">
        <v>406</v>
      </c>
      <c r="C261" s="87">
        <v>74000</v>
      </c>
      <c r="D261" s="87">
        <v>0</v>
      </c>
      <c r="E261" s="87">
        <f>SUM(C261:D261)</f>
        <v>74000</v>
      </c>
      <c r="F261" s="87">
        <v>0</v>
      </c>
      <c r="G261" s="87">
        <v>0</v>
      </c>
      <c r="H261" s="87">
        <v>0</v>
      </c>
      <c r="I261" s="87">
        <v>0</v>
      </c>
      <c r="J261" s="87">
        <v>0</v>
      </c>
      <c r="K261" s="87">
        <v>0</v>
      </c>
      <c r="L261" s="59"/>
    </row>
    <row r="262" spans="1:12" ht="14.25">
      <c r="A262" s="32"/>
      <c r="B262" s="16" t="s">
        <v>496</v>
      </c>
      <c r="C262" s="45">
        <v>0</v>
      </c>
      <c r="D262" s="102">
        <v>7044</v>
      </c>
      <c r="E262" s="102">
        <f>SUM(C262:D262)</f>
        <v>7044</v>
      </c>
      <c r="F262" s="87">
        <v>0</v>
      </c>
      <c r="G262" s="87">
        <v>0</v>
      </c>
      <c r="H262" s="87">
        <v>0</v>
      </c>
      <c r="I262" s="87">
        <v>0</v>
      </c>
      <c r="J262" s="87">
        <v>0</v>
      </c>
      <c r="K262" s="87">
        <v>0</v>
      </c>
      <c r="L262" s="59"/>
    </row>
    <row r="263" spans="1:12" ht="14.25">
      <c r="A263" s="23"/>
      <c r="B263" s="19" t="s">
        <v>227</v>
      </c>
      <c r="C263" s="47">
        <v>2498326</v>
      </c>
      <c r="D263" s="47">
        <f aca="true" t="shared" si="49" ref="D263:K263">SUM(D259:D262)</f>
        <v>7044</v>
      </c>
      <c r="E263" s="47">
        <f t="shared" si="49"/>
        <v>2505370</v>
      </c>
      <c r="F263" s="47">
        <f t="shared" si="49"/>
        <v>2671598</v>
      </c>
      <c r="G263" s="47">
        <f t="shared" si="49"/>
        <v>0</v>
      </c>
      <c r="H263" s="47">
        <f t="shared" si="49"/>
        <v>2671598</v>
      </c>
      <c r="I263" s="47">
        <f t="shared" si="49"/>
        <v>2758601</v>
      </c>
      <c r="J263" s="47">
        <f t="shared" si="49"/>
        <v>0</v>
      </c>
      <c r="K263" s="47">
        <f t="shared" si="49"/>
        <v>2758601</v>
      </c>
      <c r="L263" s="59"/>
    </row>
    <row r="264" spans="1:12" ht="14.25">
      <c r="A264" s="19"/>
      <c r="B264" s="19" t="s">
        <v>226</v>
      </c>
      <c r="C264" s="47">
        <v>61938841</v>
      </c>
      <c r="D264" s="47">
        <f aca="true" t="shared" si="50" ref="D264:K264">D263+D258+D245+D210+D197+D194+D186+D184+D173+D170</f>
        <v>1702141</v>
      </c>
      <c r="E264" s="47">
        <f t="shared" si="50"/>
        <v>63640982</v>
      </c>
      <c r="F264" s="47">
        <f t="shared" si="50"/>
        <v>46101486</v>
      </c>
      <c r="G264" s="47">
        <f t="shared" si="50"/>
        <v>596283</v>
      </c>
      <c r="H264" s="47">
        <f t="shared" si="50"/>
        <v>46697769</v>
      </c>
      <c r="I264" s="47">
        <f t="shared" si="50"/>
        <v>44267953</v>
      </c>
      <c r="J264" s="47">
        <f t="shared" si="50"/>
        <v>0</v>
      </c>
      <c r="K264" s="47">
        <f t="shared" si="50"/>
        <v>44267953</v>
      </c>
      <c r="L264" s="59"/>
    </row>
    <row r="265" spans="1:12" ht="14.25">
      <c r="A265" s="10"/>
      <c r="B265" s="10"/>
      <c r="C265" s="10"/>
      <c r="D265" s="10"/>
      <c r="E265" s="10"/>
      <c r="F265" s="59"/>
      <c r="G265" s="59"/>
      <c r="H265" s="59"/>
      <c r="I265" s="59"/>
      <c r="J265" s="59"/>
      <c r="K265" s="59"/>
      <c r="L265" s="59"/>
    </row>
    <row r="266" spans="1:12" ht="14.25">
      <c r="A266" s="10"/>
      <c r="B266" s="10"/>
      <c r="C266" s="90">
        <f aca="true" t="shared" si="51" ref="C266:K266">C136-C264</f>
        <v>0</v>
      </c>
      <c r="D266" s="90">
        <f t="shared" si="51"/>
        <v>0</v>
      </c>
      <c r="E266" s="90">
        <f t="shared" si="51"/>
        <v>0</v>
      </c>
      <c r="F266" s="90">
        <f t="shared" si="51"/>
        <v>0</v>
      </c>
      <c r="G266" s="90">
        <f t="shared" si="51"/>
        <v>0</v>
      </c>
      <c r="H266" s="90">
        <f t="shared" si="51"/>
        <v>0</v>
      </c>
      <c r="I266" s="90">
        <f t="shared" si="51"/>
        <v>0</v>
      </c>
      <c r="J266" s="90">
        <f t="shared" si="51"/>
        <v>0</v>
      </c>
      <c r="K266" s="90">
        <f t="shared" si="51"/>
        <v>0</v>
      </c>
      <c r="L266" s="59"/>
    </row>
    <row r="267" spans="1:12" ht="15">
      <c r="A267" s="13"/>
      <c r="B267" s="162" t="s">
        <v>503</v>
      </c>
      <c r="C267" s="162" t="s">
        <v>356</v>
      </c>
      <c r="D267" s="13"/>
      <c r="E267" s="13"/>
      <c r="F267" s="59"/>
      <c r="G267" s="97"/>
      <c r="H267" s="59"/>
      <c r="I267" s="59"/>
      <c r="J267" s="59"/>
      <c r="K267" s="59"/>
      <c r="L267" s="59"/>
    </row>
    <row r="268" spans="1:12" ht="14.25">
      <c r="A268" s="13"/>
      <c r="B268" s="13"/>
      <c r="C268" s="13"/>
      <c r="D268" s="13"/>
      <c r="E268" s="13"/>
      <c r="F268" s="59"/>
      <c r="G268" s="59"/>
      <c r="H268" s="59"/>
      <c r="I268" s="59"/>
      <c r="J268" s="59"/>
      <c r="K268" s="59"/>
      <c r="L268" s="59"/>
    </row>
    <row r="269" spans="2:12" ht="14.25">
      <c r="B269" s="163" t="s">
        <v>504</v>
      </c>
      <c r="F269" s="59"/>
      <c r="G269" s="59"/>
      <c r="H269" s="59"/>
      <c r="I269" s="59"/>
      <c r="J269" s="59"/>
      <c r="K269" s="59"/>
      <c r="L269" s="59"/>
    </row>
    <row r="270" spans="1:12" ht="14.25">
      <c r="A270" s="119"/>
      <c r="B270" s="163" t="s">
        <v>505</v>
      </c>
      <c r="C270" s="120"/>
      <c r="D270" s="121"/>
      <c r="E270" s="121"/>
      <c r="F270" s="122"/>
      <c r="G270" s="59"/>
      <c r="H270" s="59"/>
      <c r="I270" s="59"/>
      <c r="J270" s="59"/>
      <c r="K270" s="59"/>
      <c r="L270" s="59"/>
    </row>
    <row r="271" spans="1:6" ht="14.25">
      <c r="A271" s="119"/>
      <c r="B271" s="92"/>
      <c r="C271" s="123"/>
      <c r="D271" s="124"/>
      <c r="E271" s="123"/>
      <c r="F271" s="122"/>
    </row>
    <row r="272" spans="1:6" ht="14.25">
      <c r="A272" s="119"/>
      <c r="B272" s="92"/>
      <c r="C272" s="125"/>
      <c r="D272" s="124"/>
      <c r="E272" s="123"/>
      <c r="F272" s="122"/>
    </row>
    <row r="273" spans="1:6" ht="14.25">
      <c r="A273" s="119"/>
      <c r="B273" s="92"/>
      <c r="C273" s="125"/>
      <c r="D273" s="124"/>
      <c r="E273" s="123"/>
      <c r="F273" s="122"/>
    </row>
    <row r="274" spans="1:6" ht="14.25">
      <c r="A274" s="126"/>
      <c r="B274" s="127"/>
      <c r="C274" s="124"/>
      <c r="D274" s="128"/>
      <c r="E274" s="128"/>
      <c r="F274" s="122"/>
    </row>
    <row r="275" spans="1:6" ht="14.25">
      <c r="A275" s="119"/>
      <c r="B275" s="129"/>
      <c r="C275" s="130"/>
      <c r="D275" s="130"/>
      <c r="E275" s="130"/>
      <c r="F275" s="122"/>
    </row>
    <row r="276" spans="1:6" ht="14.25">
      <c r="A276" s="131"/>
      <c r="B276" s="92"/>
      <c r="C276" s="92"/>
      <c r="D276" s="92"/>
      <c r="E276" s="92"/>
      <c r="F276" s="122"/>
    </row>
    <row r="277" spans="1:6" ht="14.25">
      <c r="A277" s="132"/>
      <c r="B277" s="92"/>
      <c r="C277" s="129"/>
      <c r="D277" s="129"/>
      <c r="E277" s="129"/>
      <c r="F277" s="122"/>
    </row>
    <row r="278" spans="1:6" ht="14.25">
      <c r="A278" s="126"/>
      <c r="B278" s="127"/>
      <c r="C278" s="128"/>
      <c r="D278" s="128"/>
      <c r="E278" s="128"/>
      <c r="F278" s="122"/>
    </row>
    <row r="279" spans="1:6" ht="14.25">
      <c r="A279" s="119"/>
      <c r="B279" s="129"/>
      <c r="C279" s="130"/>
      <c r="D279" s="130"/>
      <c r="E279" s="130"/>
      <c r="F279" s="122"/>
    </row>
    <row r="280" spans="1:6" ht="14.25">
      <c r="A280" s="132"/>
      <c r="B280" s="92"/>
      <c r="C280" s="92"/>
      <c r="D280" s="92"/>
      <c r="E280" s="92"/>
      <c r="F280" s="122"/>
    </row>
    <row r="281" spans="1:6" ht="14.25">
      <c r="A281" s="132"/>
      <c r="B281" s="92"/>
      <c r="C281" s="92"/>
      <c r="D281" s="92"/>
      <c r="E281" s="92"/>
      <c r="F281" s="122"/>
    </row>
    <row r="282" spans="1:6" ht="14.25">
      <c r="A282" s="132"/>
      <c r="B282" s="92"/>
      <c r="C282" s="92"/>
      <c r="D282" s="92"/>
      <c r="E282" s="92"/>
      <c r="F282" s="122"/>
    </row>
    <row r="283" spans="1:6" ht="14.25">
      <c r="A283" s="132"/>
      <c r="B283" s="92"/>
      <c r="C283" s="92"/>
      <c r="D283" s="92"/>
      <c r="E283" s="92"/>
      <c r="F283" s="122"/>
    </row>
    <row r="284" spans="1:6" ht="14.25">
      <c r="A284" s="132"/>
      <c r="B284" s="129"/>
      <c r="C284" s="129"/>
      <c r="D284" s="129"/>
      <c r="E284" s="129"/>
      <c r="F284" s="122"/>
    </row>
    <row r="285" spans="1:6" ht="14.25">
      <c r="A285" s="126"/>
      <c r="B285" s="126"/>
      <c r="C285" s="128"/>
      <c r="D285" s="128"/>
      <c r="E285" s="128"/>
      <c r="F285" s="122"/>
    </row>
    <row r="286" spans="1:6" ht="14.25">
      <c r="A286" s="126"/>
      <c r="B286" s="92"/>
      <c r="C286" s="133"/>
      <c r="D286" s="134"/>
      <c r="E286" s="134"/>
      <c r="F286" s="122"/>
    </row>
    <row r="287" spans="1:6" ht="14.25">
      <c r="A287" s="122"/>
      <c r="B287" s="122"/>
      <c r="C287" s="122"/>
      <c r="D287" s="122"/>
      <c r="E287" s="122"/>
      <c r="F287" s="122"/>
    </row>
    <row r="288" spans="1:6" ht="14.25">
      <c r="A288" s="122"/>
      <c r="B288" s="122"/>
      <c r="C288" s="122"/>
      <c r="D288" s="122"/>
      <c r="E288" s="122"/>
      <c r="F288" s="122"/>
    </row>
    <row r="289" spans="1:6" ht="14.25">
      <c r="A289" s="122"/>
      <c r="B289" s="122"/>
      <c r="C289" s="122"/>
      <c r="D289" s="122"/>
      <c r="E289" s="122"/>
      <c r="F289" s="12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2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6.421875" style="0" customWidth="1"/>
    <col min="2" max="2" width="25.421875" style="0" customWidth="1"/>
    <col min="3" max="3" width="15.140625" style="0" customWidth="1"/>
    <col min="4" max="5" width="15.140625" style="38" customWidth="1"/>
    <col min="6" max="6" width="12.8515625" style="0" customWidth="1"/>
    <col min="7" max="8" width="12.8515625" style="38" customWidth="1"/>
    <col min="9" max="9" width="13.57421875" style="0" customWidth="1"/>
    <col min="10" max="11" width="13.57421875" style="38" customWidth="1"/>
    <col min="12" max="12" width="13.57421875" style="0" customWidth="1"/>
    <col min="13" max="17" width="13.57421875" style="38" customWidth="1"/>
    <col min="18" max="18" width="12.57421875" style="0" customWidth="1"/>
    <col min="19" max="35" width="12.57421875" style="38" customWidth="1"/>
    <col min="36" max="36" width="12.421875" style="0" customWidth="1"/>
    <col min="37" max="38" width="12.421875" style="38" customWidth="1"/>
    <col min="39" max="39" width="12.28125" style="0" customWidth="1"/>
  </cols>
  <sheetData>
    <row r="1" spans="1:41" ht="15">
      <c r="A1" s="158" t="s">
        <v>234</v>
      </c>
      <c r="B1" s="184"/>
      <c r="C1" s="170"/>
      <c r="D1" s="168"/>
      <c r="E1" s="168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252"/>
      <c r="AK1" s="154"/>
      <c r="AL1" s="154"/>
      <c r="AM1" s="251"/>
      <c r="AN1" s="251"/>
      <c r="AO1" s="107"/>
    </row>
    <row r="2" spans="1:41" ht="47.25" customHeight="1">
      <c r="A2" s="149" t="s">
        <v>39</v>
      </c>
      <c r="B2" s="140" t="s">
        <v>0</v>
      </c>
      <c r="C2" s="246" t="s">
        <v>12</v>
      </c>
      <c r="D2" s="247"/>
      <c r="E2" s="248"/>
      <c r="F2" s="249" t="s">
        <v>30</v>
      </c>
      <c r="G2" s="231"/>
      <c r="H2" s="250"/>
      <c r="I2" s="249" t="s">
        <v>31</v>
      </c>
      <c r="J2" s="231"/>
      <c r="K2" s="250"/>
      <c r="L2" s="249" t="s">
        <v>32</v>
      </c>
      <c r="M2" s="231"/>
      <c r="N2" s="250"/>
      <c r="O2" s="249" t="s">
        <v>486</v>
      </c>
      <c r="P2" s="231"/>
      <c r="Q2" s="250"/>
      <c r="R2" s="249" t="s">
        <v>54</v>
      </c>
      <c r="S2" s="231"/>
      <c r="T2" s="250"/>
      <c r="U2" s="249" t="s">
        <v>436</v>
      </c>
      <c r="V2" s="231"/>
      <c r="W2" s="250"/>
      <c r="X2" s="249" t="s">
        <v>389</v>
      </c>
      <c r="Y2" s="231"/>
      <c r="Z2" s="250"/>
      <c r="AA2" s="249" t="s">
        <v>437</v>
      </c>
      <c r="AB2" s="231"/>
      <c r="AC2" s="250"/>
      <c r="AD2" s="249" t="s">
        <v>438</v>
      </c>
      <c r="AE2" s="231"/>
      <c r="AF2" s="250"/>
      <c r="AG2" s="249" t="s">
        <v>456</v>
      </c>
      <c r="AH2" s="231"/>
      <c r="AI2" s="250"/>
      <c r="AJ2" s="249" t="s">
        <v>78</v>
      </c>
      <c r="AK2" s="231"/>
      <c r="AL2" s="250"/>
      <c r="AM2" s="249" t="s">
        <v>240</v>
      </c>
      <c r="AN2" s="231"/>
      <c r="AO2" s="250"/>
    </row>
    <row r="3" spans="1:41" ht="22.5">
      <c r="A3" s="149"/>
      <c r="B3" s="140"/>
      <c r="C3" s="148" t="s">
        <v>252</v>
      </c>
      <c r="D3" s="148" t="s">
        <v>465</v>
      </c>
      <c r="E3" s="148" t="s">
        <v>341</v>
      </c>
      <c r="F3" s="148" t="s">
        <v>252</v>
      </c>
      <c r="G3" s="148" t="s">
        <v>465</v>
      </c>
      <c r="H3" s="148" t="s">
        <v>341</v>
      </c>
      <c r="I3" s="148" t="s">
        <v>252</v>
      </c>
      <c r="J3" s="148" t="s">
        <v>465</v>
      </c>
      <c r="K3" s="148" t="s">
        <v>341</v>
      </c>
      <c r="L3" s="148" t="s">
        <v>252</v>
      </c>
      <c r="M3" s="148" t="s">
        <v>465</v>
      </c>
      <c r="N3" s="148" t="s">
        <v>341</v>
      </c>
      <c r="O3" s="148" t="s">
        <v>252</v>
      </c>
      <c r="P3" s="148" t="s">
        <v>465</v>
      </c>
      <c r="Q3" s="148" t="s">
        <v>341</v>
      </c>
      <c r="R3" s="148" t="s">
        <v>252</v>
      </c>
      <c r="S3" s="148" t="s">
        <v>465</v>
      </c>
      <c r="T3" s="148" t="s">
        <v>341</v>
      </c>
      <c r="U3" s="148" t="s">
        <v>252</v>
      </c>
      <c r="V3" s="148" t="s">
        <v>465</v>
      </c>
      <c r="W3" s="148" t="s">
        <v>341</v>
      </c>
      <c r="X3" s="148" t="s">
        <v>252</v>
      </c>
      <c r="Y3" s="148" t="s">
        <v>465</v>
      </c>
      <c r="Z3" s="148" t="s">
        <v>341</v>
      </c>
      <c r="AA3" s="148" t="s">
        <v>252</v>
      </c>
      <c r="AB3" s="148" t="s">
        <v>465</v>
      </c>
      <c r="AC3" s="148" t="s">
        <v>341</v>
      </c>
      <c r="AD3" s="148" t="s">
        <v>252</v>
      </c>
      <c r="AE3" s="148" t="s">
        <v>465</v>
      </c>
      <c r="AF3" s="148" t="s">
        <v>341</v>
      </c>
      <c r="AG3" s="148" t="s">
        <v>252</v>
      </c>
      <c r="AH3" s="148" t="s">
        <v>465</v>
      </c>
      <c r="AI3" s="148" t="s">
        <v>341</v>
      </c>
      <c r="AJ3" s="148" t="s">
        <v>252</v>
      </c>
      <c r="AK3" s="148" t="s">
        <v>465</v>
      </c>
      <c r="AL3" s="148" t="s">
        <v>341</v>
      </c>
      <c r="AM3" s="148" t="s">
        <v>252</v>
      </c>
      <c r="AN3" s="148" t="s">
        <v>465</v>
      </c>
      <c r="AO3" s="148" t="s">
        <v>341</v>
      </c>
    </row>
    <row r="4" spans="1:41" ht="14.25">
      <c r="A4" s="147">
        <v>1100</v>
      </c>
      <c r="B4" s="143" t="s">
        <v>4</v>
      </c>
      <c r="C4" s="145">
        <f>F4+I4+L4+O4+R4+U4+X4+AA4+AD4+AG4+AJ4+AM4</f>
        <v>1396493</v>
      </c>
      <c r="D4" s="145">
        <f>G4+J4+M4+P4+S4+V4+Y4+AB4+AE4+AH4+AK4+AN4</f>
        <v>14935</v>
      </c>
      <c r="E4" s="145">
        <f>SUM(C4:D4)</f>
        <v>1411428</v>
      </c>
      <c r="F4" s="152">
        <v>350233</v>
      </c>
      <c r="G4" s="152">
        <v>-10008</v>
      </c>
      <c r="H4" s="152">
        <f>SUM(F4:G4)</f>
        <v>340225</v>
      </c>
      <c r="I4" s="152">
        <v>567824</v>
      </c>
      <c r="J4" s="152">
        <v>720</v>
      </c>
      <c r="K4" s="152">
        <f>SUM(I4:J4)</f>
        <v>568544</v>
      </c>
      <c r="L4" s="152">
        <v>139225</v>
      </c>
      <c r="M4" s="152">
        <v>-44272</v>
      </c>
      <c r="N4" s="152">
        <f>SUM(L4:M4)</f>
        <v>94953</v>
      </c>
      <c r="O4" s="152">
        <v>0</v>
      </c>
      <c r="P4" s="152">
        <v>53538</v>
      </c>
      <c r="Q4" s="152">
        <f>SUM(O4:P4)</f>
        <v>53538</v>
      </c>
      <c r="R4" s="152">
        <v>1456</v>
      </c>
      <c r="S4" s="152">
        <v>0</v>
      </c>
      <c r="T4" s="152">
        <f>SUM(R4:S4)</f>
        <v>1456</v>
      </c>
      <c r="U4" s="152">
        <v>71569</v>
      </c>
      <c r="V4" s="152">
        <v>977</v>
      </c>
      <c r="W4" s="152">
        <f>SUM(U4:V4)</f>
        <v>72546</v>
      </c>
      <c r="X4" s="152">
        <v>210250</v>
      </c>
      <c r="Y4" s="152">
        <v>0</v>
      </c>
      <c r="Z4" s="152">
        <f>SUM(X4:Y4)</f>
        <v>210250</v>
      </c>
      <c r="AA4" s="152">
        <v>29990</v>
      </c>
      <c r="AB4" s="152">
        <v>-12065</v>
      </c>
      <c r="AC4" s="152">
        <f>SUM(AA4:AB4)</f>
        <v>17925</v>
      </c>
      <c r="AD4" s="152">
        <v>14350</v>
      </c>
      <c r="AE4" s="152">
        <v>5817</v>
      </c>
      <c r="AF4" s="152">
        <f>SUM(AD4:AE4)</f>
        <v>20167</v>
      </c>
      <c r="AG4" s="152">
        <v>2705</v>
      </c>
      <c r="AH4" s="152">
        <v>0</v>
      </c>
      <c r="AI4" s="152">
        <f>SUM(AG4:AH4)</f>
        <v>2705</v>
      </c>
      <c r="AJ4" s="152">
        <v>0</v>
      </c>
      <c r="AK4" s="152">
        <v>0</v>
      </c>
      <c r="AL4" s="152">
        <f>SUM(AJ4:AK4)</f>
        <v>0</v>
      </c>
      <c r="AM4" s="152">
        <v>8891</v>
      </c>
      <c r="AN4" s="152">
        <v>20228</v>
      </c>
      <c r="AO4" s="152">
        <f>SUM(AM4:AN4)</f>
        <v>29119</v>
      </c>
    </row>
    <row r="5" spans="1:41" ht="15" customHeight="1">
      <c r="A5" s="147">
        <v>1200</v>
      </c>
      <c r="B5" s="146" t="s">
        <v>43</v>
      </c>
      <c r="C5" s="145">
        <f aca="true" t="shared" si="0" ref="C5:C18">F5+I5+L5+O5+R5+U5+X5+AA5+AD5+AG5+AJ5+AM5</f>
        <v>419479</v>
      </c>
      <c r="D5" s="145">
        <f aca="true" t="shared" si="1" ref="D5:D18">G5+J5+M5+P5+S5+V5+Y5+AB5+AE5+AH5+AK5+AN5</f>
        <v>4387</v>
      </c>
      <c r="E5" s="145">
        <f aca="true" t="shared" si="2" ref="E5:E18">SUM(C5:D5)</f>
        <v>423866</v>
      </c>
      <c r="F5" s="152">
        <v>105945</v>
      </c>
      <c r="G5" s="152">
        <v>-915</v>
      </c>
      <c r="H5" s="152">
        <f aca="true" t="shared" si="3" ref="H5:H18">SUM(F5:G5)</f>
        <v>105030</v>
      </c>
      <c r="I5" s="152">
        <v>181096</v>
      </c>
      <c r="J5" s="152">
        <v>-650</v>
      </c>
      <c r="K5" s="152">
        <f aca="true" t="shared" si="4" ref="K5:K18">SUM(I5:J5)</f>
        <v>180446</v>
      </c>
      <c r="L5" s="152">
        <v>36165</v>
      </c>
      <c r="M5" s="152">
        <v>-6202</v>
      </c>
      <c r="N5" s="152">
        <f aca="true" t="shared" si="5" ref="N5:N18">SUM(L5:M5)</f>
        <v>29963</v>
      </c>
      <c r="O5" s="152">
        <v>0</v>
      </c>
      <c r="P5" s="152">
        <v>9649</v>
      </c>
      <c r="Q5" s="152">
        <f aca="true" t="shared" si="6" ref="Q5:Q18">SUM(O5:P5)</f>
        <v>9649</v>
      </c>
      <c r="R5" s="152">
        <v>344</v>
      </c>
      <c r="S5" s="152">
        <v>0</v>
      </c>
      <c r="T5" s="152">
        <f aca="true" t="shared" si="7" ref="T5:T18">SUM(R5:S5)</f>
        <v>344</v>
      </c>
      <c r="U5" s="152">
        <v>21087</v>
      </c>
      <c r="V5" s="152">
        <v>230</v>
      </c>
      <c r="W5" s="152">
        <f aca="true" t="shared" si="8" ref="W5:W18">SUM(U5:V5)</f>
        <v>21317</v>
      </c>
      <c r="X5" s="152">
        <v>60580</v>
      </c>
      <c r="Y5" s="152">
        <v>0</v>
      </c>
      <c r="Z5" s="152">
        <f aca="true" t="shared" si="9" ref="Z5:Z18">SUM(X5:Y5)</f>
        <v>60580</v>
      </c>
      <c r="AA5" s="152">
        <v>8500</v>
      </c>
      <c r="AB5" s="152">
        <v>-3717</v>
      </c>
      <c r="AC5" s="152">
        <f aca="true" t="shared" si="10" ref="AC5:AC18">SUM(AA5:AB5)</f>
        <v>4783</v>
      </c>
      <c r="AD5" s="152">
        <v>3030</v>
      </c>
      <c r="AE5" s="152">
        <v>1220</v>
      </c>
      <c r="AF5" s="152">
        <f aca="true" t="shared" si="11" ref="AF5:AF18">SUM(AD5:AE5)</f>
        <v>4250</v>
      </c>
      <c r="AG5" s="152">
        <v>640</v>
      </c>
      <c r="AH5" s="152">
        <v>0</v>
      </c>
      <c r="AI5" s="152">
        <f aca="true" t="shared" si="12" ref="AI5:AI18">SUM(AG5:AH5)</f>
        <v>640</v>
      </c>
      <c r="AJ5" s="152">
        <v>0</v>
      </c>
      <c r="AK5" s="152">
        <v>0</v>
      </c>
      <c r="AL5" s="152">
        <f aca="true" t="shared" si="13" ref="AL5:AL18">SUM(AJ5:AK5)</f>
        <v>0</v>
      </c>
      <c r="AM5" s="152">
        <v>2092</v>
      </c>
      <c r="AN5" s="152">
        <v>4772</v>
      </c>
      <c r="AO5" s="152">
        <f aca="true" t="shared" si="14" ref="AO5:AO18">SUM(AM5:AN5)</f>
        <v>6864</v>
      </c>
    </row>
    <row r="6" spans="1:41" ht="14.25">
      <c r="A6" s="147">
        <v>2100</v>
      </c>
      <c r="B6" s="143" t="s">
        <v>5</v>
      </c>
      <c r="C6" s="145">
        <f t="shared" si="0"/>
        <v>3744</v>
      </c>
      <c r="D6" s="145">
        <f t="shared" si="1"/>
        <v>-1340</v>
      </c>
      <c r="E6" s="145">
        <f t="shared" si="2"/>
        <v>2404</v>
      </c>
      <c r="F6" s="152">
        <v>2194</v>
      </c>
      <c r="G6" s="152">
        <v>-70</v>
      </c>
      <c r="H6" s="152">
        <f t="shared" si="3"/>
        <v>2124</v>
      </c>
      <c r="I6" s="152">
        <v>0</v>
      </c>
      <c r="J6" s="152">
        <v>0</v>
      </c>
      <c r="K6" s="152">
        <f t="shared" si="4"/>
        <v>0</v>
      </c>
      <c r="L6" s="152">
        <v>1200</v>
      </c>
      <c r="M6" s="152">
        <v>-1200</v>
      </c>
      <c r="N6" s="152">
        <f t="shared" si="5"/>
        <v>0</v>
      </c>
      <c r="O6" s="152">
        <v>0</v>
      </c>
      <c r="P6" s="152">
        <v>0</v>
      </c>
      <c r="Q6" s="152">
        <f t="shared" si="6"/>
        <v>0</v>
      </c>
      <c r="R6" s="152">
        <v>0</v>
      </c>
      <c r="S6" s="152">
        <v>0</v>
      </c>
      <c r="T6" s="152">
        <f t="shared" si="7"/>
        <v>0</v>
      </c>
      <c r="U6" s="152">
        <v>280</v>
      </c>
      <c r="V6" s="152">
        <v>0</v>
      </c>
      <c r="W6" s="152">
        <f t="shared" si="8"/>
        <v>280</v>
      </c>
      <c r="X6" s="152">
        <v>0</v>
      </c>
      <c r="Y6" s="152">
        <v>0</v>
      </c>
      <c r="Z6" s="152">
        <f t="shared" si="9"/>
        <v>0</v>
      </c>
      <c r="AA6" s="152">
        <v>70</v>
      </c>
      <c r="AB6" s="152">
        <v>-70</v>
      </c>
      <c r="AC6" s="152">
        <f t="shared" si="10"/>
        <v>0</v>
      </c>
      <c r="AD6" s="152">
        <v>0</v>
      </c>
      <c r="AE6" s="152">
        <v>0</v>
      </c>
      <c r="AF6" s="152">
        <f t="shared" si="11"/>
        <v>0</v>
      </c>
      <c r="AG6" s="152">
        <v>0</v>
      </c>
      <c r="AH6" s="152">
        <v>0</v>
      </c>
      <c r="AI6" s="152">
        <f t="shared" si="12"/>
        <v>0</v>
      </c>
      <c r="AJ6" s="152">
        <v>0</v>
      </c>
      <c r="AK6" s="152">
        <v>0</v>
      </c>
      <c r="AL6" s="152">
        <f t="shared" si="13"/>
        <v>0</v>
      </c>
      <c r="AM6" s="152">
        <v>0</v>
      </c>
      <c r="AN6" s="152">
        <v>0</v>
      </c>
      <c r="AO6" s="152">
        <f t="shared" si="14"/>
        <v>0</v>
      </c>
    </row>
    <row r="7" spans="1:41" ht="14.25">
      <c r="A7" s="147">
        <v>2200</v>
      </c>
      <c r="B7" s="143" t="s">
        <v>6</v>
      </c>
      <c r="C7" s="145">
        <f t="shared" si="0"/>
        <v>228365</v>
      </c>
      <c r="D7" s="145">
        <f t="shared" si="1"/>
        <v>25714</v>
      </c>
      <c r="E7" s="145">
        <f t="shared" si="2"/>
        <v>254079</v>
      </c>
      <c r="F7" s="152">
        <v>54044</v>
      </c>
      <c r="G7" s="152">
        <v>5000</v>
      </c>
      <c r="H7" s="152">
        <f t="shared" si="3"/>
        <v>59044</v>
      </c>
      <c r="I7" s="152">
        <v>86050</v>
      </c>
      <c r="J7" s="152">
        <v>-4370</v>
      </c>
      <c r="K7" s="152">
        <f t="shared" si="4"/>
        <v>81680</v>
      </c>
      <c r="L7" s="152">
        <v>4630</v>
      </c>
      <c r="M7" s="152">
        <v>-514</v>
      </c>
      <c r="N7" s="152">
        <f t="shared" si="5"/>
        <v>4116</v>
      </c>
      <c r="O7" s="152">
        <v>0</v>
      </c>
      <c r="P7" s="152">
        <v>2879</v>
      </c>
      <c r="Q7" s="152">
        <f t="shared" si="6"/>
        <v>2879</v>
      </c>
      <c r="R7" s="152">
        <v>25</v>
      </c>
      <c r="S7" s="152">
        <v>0</v>
      </c>
      <c r="T7" s="152">
        <f t="shared" si="7"/>
        <v>25</v>
      </c>
      <c r="U7" s="152">
        <v>8130</v>
      </c>
      <c r="V7" s="152">
        <v>0</v>
      </c>
      <c r="W7" s="152">
        <f t="shared" si="8"/>
        <v>8130</v>
      </c>
      <c r="X7" s="152">
        <v>53630</v>
      </c>
      <c r="Y7" s="152">
        <v>0</v>
      </c>
      <c r="Z7" s="152">
        <f t="shared" si="9"/>
        <v>53630</v>
      </c>
      <c r="AA7" s="152">
        <v>2195</v>
      </c>
      <c r="AB7" s="152">
        <v>-1239</v>
      </c>
      <c r="AC7" s="152">
        <f t="shared" si="10"/>
        <v>956</v>
      </c>
      <c r="AD7" s="152">
        <v>530</v>
      </c>
      <c r="AE7" s="152">
        <v>306</v>
      </c>
      <c r="AF7" s="152">
        <f t="shared" si="11"/>
        <v>836</v>
      </c>
      <c r="AG7" s="152">
        <v>0</v>
      </c>
      <c r="AH7" s="152">
        <v>0</v>
      </c>
      <c r="AI7" s="152">
        <f t="shared" si="12"/>
        <v>0</v>
      </c>
      <c r="AJ7" s="152">
        <v>0</v>
      </c>
      <c r="AK7" s="152">
        <v>0</v>
      </c>
      <c r="AL7" s="152">
        <f t="shared" si="13"/>
        <v>0</v>
      </c>
      <c r="AM7" s="152">
        <v>19131</v>
      </c>
      <c r="AN7" s="152">
        <v>23652</v>
      </c>
      <c r="AO7" s="152">
        <f t="shared" si="14"/>
        <v>42783</v>
      </c>
    </row>
    <row r="8" spans="1:41" ht="15" customHeight="1">
      <c r="A8" s="147">
        <v>2300</v>
      </c>
      <c r="B8" s="146" t="s">
        <v>507</v>
      </c>
      <c r="C8" s="145">
        <f t="shared" si="0"/>
        <v>291817</v>
      </c>
      <c r="D8" s="145">
        <f t="shared" si="1"/>
        <v>8190</v>
      </c>
      <c r="E8" s="145">
        <f t="shared" si="2"/>
        <v>300007</v>
      </c>
      <c r="F8" s="152">
        <v>13762</v>
      </c>
      <c r="G8" s="152">
        <v>-1405</v>
      </c>
      <c r="H8" s="152">
        <f t="shared" si="3"/>
        <v>12357</v>
      </c>
      <c r="I8" s="152">
        <v>161900</v>
      </c>
      <c r="J8" s="152">
        <v>7150</v>
      </c>
      <c r="K8" s="152">
        <f t="shared" si="4"/>
        <v>169050</v>
      </c>
      <c r="L8" s="152">
        <v>1770</v>
      </c>
      <c r="M8" s="152">
        <v>-1048</v>
      </c>
      <c r="N8" s="152">
        <f t="shared" si="5"/>
        <v>722</v>
      </c>
      <c r="O8" s="152">
        <v>0</v>
      </c>
      <c r="P8" s="152">
        <v>3156</v>
      </c>
      <c r="Q8" s="152">
        <f t="shared" si="6"/>
        <v>3156</v>
      </c>
      <c r="R8" s="152">
        <v>0</v>
      </c>
      <c r="S8" s="152">
        <v>0</v>
      </c>
      <c r="T8" s="152">
        <f t="shared" si="7"/>
        <v>0</v>
      </c>
      <c r="U8" s="152">
        <v>3670</v>
      </c>
      <c r="V8" s="152">
        <v>0</v>
      </c>
      <c r="W8" s="152">
        <f t="shared" si="8"/>
        <v>3670</v>
      </c>
      <c r="X8" s="152">
        <v>109560</v>
      </c>
      <c r="Y8" s="152">
        <v>0</v>
      </c>
      <c r="Z8" s="152">
        <f t="shared" si="9"/>
        <v>109560</v>
      </c>
      <c r="AA8" s="152">
        <v>965</v>
      </c>
      <c r="AB8" s="152">
        <v>287</v>
      </c>
      <c r="AC8" s="152">
        <f t="shared" si="10"/>
        <v>1252</v>
      </c>
      <c r="AD8" s="152">
        <v>190</v>
      </c>
      <c r="AE8" s="152">
        <v>50</v>
      </c>
      <c r="AF8" s="152">
        <f t="shared" si="11"/>
        <v>240</v>
      </c>
      <c r="AG8" s="152">
        <v>0</v>
      </c>
      <c r="AH8" s="152">
        <v>0</v>
      </c>
      <c r="AI8" s="152">
        <f t="shared" si="12"/>
        <v>0</v>
      </c>
      <c r="AJ8" s="152">
        <v>0</v>
      </c>
      <c r="AK8" s="152">
        <v>0</v>
      </c>
      <c r="AL8" s="152">
        <f t="shared" si="13"/>
        <v>0</v>
      </c>
      <c r="AM8" s="152">
        <v>0</v>
      </c>
      <c r="AN8" s="152">
        <v>0</v>
      </c>
      <c r="AO8" s="152">
        <f t="shared" si="14"/>
        <v>0</v>
      </c>
    </row>
    <row r="9" spans="1:41" ht="14.25">
      <c r="A9" s="147">
        <v>2400</v>
      </c>
      <c r="B9" s="143" t="s">
        <v>7</v>
      </c>
      <c r="C9" s="145">
        <f t="shared" si="0"/>
        <v>350</v>
      </c>
      <c r="D9" s="145">
        <f t="shared" si="1"/>
        <v>0</v>
      </c>
      <c r="E9" s="145">
        <f t="shared" si="2"/>
        <v>350</v>
      </c>
      <c r="F9" s="152">
        <v>0</v>
      </c>
      <c r="G9" s="152">
        <v>0</v>
      </c>
      <c r="H9" s="152">
        <f t="shared" si="3"/>
        <v>0</v>
      </c>
      <c r="I9" s="152">
        <v>350</v>
      </c>
      <c r="J9" s="152">
        <v>0</v>
      </c>
      <c r="K9" s="152">
        <f t="shared" si="4"/>
        <v>350</v>
      </c>
      <c r="L9" s="152">
        <v>0</v>
      </c>
      <c r="M9" s="152">
        <v>0</v>
      </c>
      <c r="N9" s="152">
        <f t="shared" si="5"/>
        <v>0</v>
      </c>
      <c r="O9" s="152">
        <v>0</v>
      </c>
      <c r="P9" s="152">
        <v>0</v>
      </c>
      <c r="Q9" s="152">
        <f t="shared" si="6"/>
        <v>0</v>
      </c>
      <c r="R9" s="152">
        <v>0</v>
      </c>
      <c r="S9" s="152">
        <v>0</v>
      </c>
      <c r="T9" s="152">
        <f t="shared" si="7"/>
        <v>0</v>
      </c>
      <c r="U9" s="152">
        <v>0</v>
      </c>
      <c r="V9" s="152">
        <v>0</v>
      </c>
      <c r="W9" s="152">
        <f t="shared" si="8"/>
        <v>0</v>
      </c>
      <c r="X9" s="152">
        <v>0</v>
      </c>
      <c r="Y9" s="152">
        <v>0</v>
      </c>
      <c r="Z9" s="152">
        <f t="shared" si="9"/>
        <v>0</v>
      </c>
      <c r="AA9" s="152">
        <v>0</v>
      </c>
      <c r="AB9" s="152">
        <v>0</v>
      </c>
      <c r="AC9" s="152">
        <f t="shared" si="10"/>
        <v>0</v>
      </c>
      <c r="AD9" s="152">
        <v>0</v>
      </c>
      <c r="AE9" s="152">
        <v>0</v>
      </c>
      <c r="AF9" s="152">
        <f t="shared" si="11"/>
        <v>0</v>
      </c>
      <c r="AG9" s="152">
        <v>0</v>
      </c>
      <c r="AH9" s="152">
        <v>0</v>
      </c>
      <c r="AI9" s="152">
        <f t="shared" si="12"/>
        <v>0</v>
      </c>
      <c r="AJ9" s="152">
        <v>0</v>
      </c>
      <c r="AK9" s="152">
        <v>0</v>
      </c>
      <c r="AL9" s="152">
        <f t="shared" si="13"/>
        <v>0</v>
      </c>
      <c r="AM9" s="152">
        <v>0</v>
      </c>
      <c r="AN9" s="152">
        <v>0</v>
      </c>
      <c r="AO9" s="152">
        <f t="shared" si="14"/>
        <v>0</v>
      </c>
    </row>
    <row r="10" spans="1:41" ht="14.25">
      <c r="A10" s="147">
        <v>2500</v>
      </c>
      <c r="B10" s="143" t="s">
        <v>8</v>
      </c>
      <c r="C10" s="145">
        <f t="shared" si="0"/>
        <v>325</v>
      </c>
      <c r="D10" s="145">
        <f t="shared" si="1"/>
        <v>0</v>
      </c>
      <c r="E10" s="145">
        <f t="shared" si="2"/>
        <v>325</v>
      </c>
      <c r="F10" s="152">
        <v>325</v>
      </c>
      <c r="G10" s="152">
        <v>0</v>
      </c>
      <c r="H10" s="152">
        <f t="shared" si="3"/>
        <v>325</v>
      </c>
      <c r="I10" s="152">
        <v>0</v>
      </c>
      <c r="J10" s="152">
        <v>0</v>
      </c>
      <c r="K10" s="152">
        <f t="shared" si="4"/>
        <v>0</v>
      </c>
      <c r="L10" s="152">
        <v>0</v>
      </c>
      <c r="M10" s="152">
        <v>0</v>
      </c>
      <c r="N10" s="152">
        <f t="shared" si="5"/>
        <v>0</v>
      </c>
      <c r="O10" s="152">
        <v>0</v>
      </c>
      <c r="P10" s="152">
        <v>0</v>
      </c>
      <c r="Q10" s="152">
        <f t="shared" si="6"/>
        <v>0</v>
      </c>
      <c r="R10" s="152">
        <v>0</v>
      </c>
      <c r="S10" s="152">
        <v>0</v>
      </c>
      <c r="T10" s="152">
        <f t="shared" si="7"/>
        <v>0</v>
      </c>
      <c r="U10" s="152">
        <v>0</v>
      </c>
      <c r="V10" s="152">
        <v>0</v>
      </c>
      <c r="W10" s="152">
        <f t="shared" si="8"/>
        <v>0</v>
      </c>
      <c r="X10" s="152">
        <v>0</v>
      </c>
      <c r="Y10" s="152">
        <v>0</v>
      </c>
      <c r="Z10" s="152">
        <f t="shared" si="9"/>
        <v>0</v>
      </c>
      <c r="AA10" s="152">
        <v>0</v>
      </c>
      <c r="AB10" s="152">
        <v>0</v>
      </c>
      <c r="AC10" s="152">
        <f t="shared" si="10"/>
        <v>0</v>
      </c>
      <c r="AD10" s="152">
        <v>0</v>
      </c>
      <c r="AE10" s="152">
        <v>0</v>
      </c>
      <c r="AF10" s="152">
        <f t="shared" si="11"/>
        <v>0</v>
      </c>
      <c r="AG10" s="152">
        <v>0</v>
      </c>
      <c r="AH10" s="152">
        <v>0</v>
      </c>
      <c r="AI10" s="152">
        <f t="shared" si="12"/>
        <v>0</v>
      </c>
      <c r="AJ10" s="152">
        <v>0</v>
      </c>
      <c r="AK10" s="152">
        <v>0</v>
      </c>
      <c r="AL10" s="152">
        <f t="shared" si="13"/>
        <v>0</v>
      </c>
      <c r="AM10" s="152">
        <v>0</v>
      </c>
      <c r="AN10" s="152">
        <v>0</v>
      </c>
      <c r="AO10" s="152">
        <f t="shared" si="14"/>
        <v>0</v>
      </c>
    </row>
    <row r="11" spans="1:41" ht="14.25">
      <c r="A11" s="147">
        <v>3200</v>
      </c>
      <c r="B11" s="143" t="s">
        <v>489</v>
      </c>
      <c r="C11" s="145">
        <f t="shared" si="0"/>
        <v>407400</v>
      </c>
      <c r="D11" s="145">
        <f t="shared" si="1"/>
        <v>0</v>
      </c>
      <c r="E11" s="145">
        <f t="shared" si="2"/>
        <v>407400</v>
      </c>
      <c r="F11" s="152">
        <v>0</v>
      </c>
      <c r="G11" s="152">
        <v>0</v>
      </c>
      <c r="H11" s="152">
        <f t="shared" si="3"/>
        <v>0</v>
      </c>
      <c r="I11" s="152">
        <v>0</v>
      </c>
      <c r="J11" s="152">
        <v>0</v>
      </c>
      <c r="K11" s="152">
        <f t="shared" si="4"/>
        <v>0</v>
      </c>
      <c r="L11" s="152">
        <v>0</v>
      </c>
      <c r="M11" s="152">
        <v>0</v>
      </c>
      <c r="N11" s="152">
        <f t="shared" si="5"/>
        <v>0</v>
      </c>
      <c r="O11" s="152">
        <v>0</v>
      </c>
      <c r="P11" s="152">
        <v>0</v>
      </c>
      <c r="Q11" s="152">
        <f t="shared" si="6"/>
        <v>0</v>
      </c>
      <c r="R11" s="152">
        <v>0</v>
      </c>
      <c r="S11" s="152">
        <v>0</v>
      </c>
      <c r="T11" s="152">
        <f t="shared" si="7"/>
        <v>0</v>
      </c>
      <c r="U11" s="152">
        <v>0</v>
      </c>
      <c r="V11" s="152">
        <v>0</v>
      </c>
      <c r="W11" s="152">
        <f t="shared" si="8"/>
        <v>0</v>
      </c>
      <c r="X11" s="152">
        <v>0</v>
      </c>
      <c r="Y11" s="152">
        <v>0</v>
      </c>
      <c r="Z11" s="152">
        <f t="shared" si="9"/>
        <v>0</v>
      </c>
      <c r="AA11" s="152">
        <v>0</v>
      </c>
      <c r="AB11" s="152">
        <v>0</v>
      </c>
      <c r="AC11" s="152">
        <f t="shared" si="10"/>
        <v>0</v>
      </c>
      <c r="AD11" s="152">
        <v>0</v>
      </c>
      <c r="AE11" s="152">
        <v>0</v>
      </c>
      <c r="AF11" s="152">
        <f t="shared" si="11"/>
        <v>0</v>
      </c>
      <c r="AG11" s="152">
        <v>0</v>
      </c>
      <c r="AH11" s="152">
        <v>0</v>
      </c>
      <c r="AI11" s="152">
        <f t="shared" si="12"/>
        <v>0</v>
      </c>
      <c r="AJ11" s="152">
        <v>407400</v>
      </c>
      <c r="AK11" s="152">
        <v>0</v>
      </c>
      <c r="AL11" s="152">
        <f t="shared" si="13"/>
        <v>407400</v>
      </c>
      <c r="AM11" s="152">
        <v>0</v>
      </c>
      <c r="AN11" s="152">
        <v>0</v>
      </c>
      <c r="AO11" s="152">
        <f t="shared" si="14"/>
        <v>0</v>
      </c>
    </row>
    <row r="12" spans="1:41" ht="14.25">
      <c r="A12" s="147">
        <v>5100</v>
      </c>
      <c r="B12" s="143" t="s">
        <v>9</v>
      </c>
      <c r="C12" s="145">
        <f t="shared" si="0"/>
        <v>1750</v>
      </c>
      <c r="D12" s="145">
        <f t="shared" si="1"/>
        <v>289</v>
      </c>
      <c r="E12" s="145">
        <f t="shared" si="2"/>
        <v>2039</v>
      </c>
      <c r="F12" s="152">
        <v>1000</v>
      </c>
      <c r="G12" s="152">
        <v>240</v>
      </c>
      <c r="H12" s="152">
        <f t="shared" si="3"/>
        <v>1240</v>
      </c>
      <c r="I12" s="152">
        <v>0</v>
      </c>
      <c r="J12" s="152">
        <v>0</v>
      </c>
      <c r="K12" s="152">
        <f t="shared" si="4"/>
        <v>0</v>
      </c>
      <c r="L12" s="152">
        <v>750</v>
      </c>
      <c r="M12" s="152">
        <v>-156</v>
      </c>
      <c r="N12" s="152">
        <f t="shared" si="5"/>
        <v>594</v>
      </c>
      <c r="O12" s="152">
        <v>0</v>
      </c>
      <c r="P12" s="152">
        <v>0</v>
      </c>
      <c r="Q12" s="152">
        <f t="shared" si="6"/>
        <v>0</v>
      </c>
      <c r="R12" s="152">
        <v>0</v>
      </c>
      <c r="S12" s="152">
        <v>0</v>
      </c>
      <c r="T12" s="152">
        <f t="shared" si="7"/>
        <v>0</v>
      </c>
      <c r="U12" s="152">
        <v>0</v>
      </c>
      <c r="V12" s="152">
        <v>0</v>
      </c>
      <c r="W12" s="152">
        <f t="shared" si="8"/>
        <v>0</v>
      </c>
      <c r="X12" s="152">
        <v>0</v>
      </c>
      <c r="Y12" s="152">
        <v>0</v>
      </c>
      <c r="Z12" s="152">
        <f t="shared" si="9"/>
        <v>0</v>
      </c>
      <c r="AA12" s="152">
        <v>0</v>
      </c>
      <c r="AB12" s="152">
        <v>205</v>
      </c>
      <c r="AC12" s="152">
        <f t="shared" si="10"/>
        <v>205</v>
      </c>
      <c r="AD12" s="152">
        <v>0</v>
      </c>
      <c r="AE12" s="152">
        <v>0</v>
      </c>
      <c r="AF12" s="152">
        <f t="shared" si="11"/>
        <v>0</v>
      </c>
      <c r="AG12" s="152">
        <v>0</v>
      </c>
      <c r="AH12" s="152">
        <v>0</v>
      </c>
      <c r="AI12" s="152">
        <f t="shared" si="12"/>
        <v>0</v>
      </c>
      <c r="AJ12" s="152">
        <v>0</v>
      </c>
      <c r="AK12" s="152">
        <v>0</v>
      </c>
      <c r="AL12" s="152">
        <f t="shared" si="13"/>
        <v>0</v>
      </c>
      <c r="AM12" s="152">
        <v>0</v>
      </c>
      <c r="AN12" s="152">
        <v>0</v>
      </c>
      <c r="AO12" s="152">
        <f t="shared" si="14"/>
        <v>0</v>
      </c>
    </row>
    <row r="13" spans="1:41" ht="14.25">
      <c r="A13" s="147">
        <v>5200</v>
      </c>
      <c r="B13" s="143" t="s">
        <v>10</v>
      </c>
      <c r="C13" s="145">
        <f t="shared" si="0"/>
        <v>707920</v>
      </c>
      <c r="D13" s="145">
        <f t="shared" si="1"/>
        <v>-2121</v>
      </c>
      <c r="E13" s="145">
        <f t="shared" si="2"/>
        <v>705799</v>
      </c>
      <c r="F13" s="152">
        <v>4000</v>
      </c>
      <c r="G13" s="152">
        <v>-40</v>
      </c>
      <c r="H13" s="152">
        <f t="shared" si="3"/>
        <v>3960</v>
      </c>
      <c r="I13" s="152">
        <v>10520</v>
      </c>
      <c r="J13" s="152">
        <v>-2850</v>
      </c>
      <c r="K13" s="152">
        <f t="shared" si="4"/>
        <v>7670</v>
      </c>
      <c r="L13" s="152">
        <v>1400</v>
      </c>
      <c r="M13" s="152">
        <v>-81</v>
      </c>
      <c r="N13" s="152">
        <f t="shared" si="5"/>
        <v>1319</v>
      </c>
      <c r="O13" s="152">
        <v>0</v>
      </c>
      <c r="P13" s="152">
        <v>184</v>
      </c>
      <c r="Q13" s="152">
        <f t="shared" si="6"/>
        <v>184</v>
      </c>
      <c r="R13" s="152">
        <v>0</v>
      </c>
      <c r="S13" s="152">
        <v>0</v>
      </c>
      <c r="T13" s="152">
        <f t="shared" si="7"/>
        <v>0</v>
      </c>
      <c r="U13" s="152">
        <v>0</v>
      </c>
      <c r="V13" s="152">
        <v>0</v>
      </c>
      <c r="W13" s="152">
        <f t="shared" si="8"/>
        <v>0</v>
      </c>
      <c r="X13" s="156">
        <v>692000</v>
      </c>
      <c r="Y13" s="156">
        <v>0</v>
      </c>
      <c r="Z13" s="156">
        <f t="shared" si="9"/>
        <v>692000</v>
      </c>
      <c r="AA13" s="152">
        <v>0</v>
      </c>
      <c r="AB13" s="152">
        <v>666</v>
      </c>
      <c r="AC13" s="152">
        <f t="shared" si="10"/>
        <v>666</v>
      </c>
      <c r="AD13" s="152">
        <v>0</v>
      </c>
      <c r="AE13" s="152">
        <v>0</v>
      </c>
      <c r="AF13" s="152">
        <f t="shared" si="11"/>
        <v>0</v>
      </c>
      <c r="AG13" s="152">
        <v>0</v>
      </c>
      <c r="AH13" s="152">
        <v>0</v>
      </c>
      <c r="AI13" s="152">
        <f t="shared" si="12"/>
        <v>0</v>
      </c>
      <c r="AJ13" s="152">
        <v>0</v>
      </c>
      <c r="AK13" s="152">
        <v>0</v>
      </c>
      <c r="AL13" s="152">
        <f t="shared" si="13"/>
        <v>0</v>
      </c>
      <c r="AM13" s="152">
        <v>0</v>
      </c>
      <c r="AN13" s="152">
        <v>0</v>
      </c>
      <c r="AO13" s="152">
        <f t="shared" si="14"/>
        <v>0</v>
      </c>
    </row>
    <row r="14" spans="1:41" ht="14.25">
      <c r="A14" s="147">
        <v>7210</v>
      </c>
      <c r="B14" s="143" t="s">
        <v>247</v>
      </c>
      <c r="C14" s="145">
        <f t="shared" si="0"/>
        <v>66950</v>
      </c>
      <c r="D14" s="145">
        <f t="shared" si="1"/>
        <v>-45517</v>
      </c>
      <c r="E14" s="145">
        <f t="shared" si="2"/>
        <v>21433</v>
      </c>
      <c r="F14" s="152">
        <v>60200</v>
      </c>
      <c r="G14" s="152">
        <v>-45517</v>
      </c>
      <c r="H14" s="152">
        <f t="shared" si="3"/>
        <v>14683</v>
      </c>
      <c r="I14" s="152">
        <v>0</v>
      </c>
      <c r="J14" s="152">
        <v>0</v>
      </c>
      <c r="K14" s="152">
        <f t="shared" si="4"/>
        <v>0</v>
      </c>
      <c r="L14" s="152">
        <v>0</v>
      </c>
      <c r="M14" s="152">
        <v>0</v>
      </c>
      <c r="N14" s="152">
        <f t="shared" si="5"/>
        <v>0</v>
      </c>
      <c r="O14" s="152">
        <v>0</v>
      </c>
      <c r="P14" s="152">
        <v>0</v>
      </c>
      <c r="Q14" s="152">
        <f t="shared" si="6"/>
        <v>0</v>
      </c>
      <c r="R14" s="152">
        <v>200</v>
      </c>
      <c r="S14" s="152">
        <v>0</v>
      </c>
      <c r="T14" s="152">
        <f t="shared" si="7"/>
        <v>200</v>
      </c>
      <c r="U14" s="152">
        <v>6550</v>
      </c>
      <c r="V14" s="152">
        <v>0</v>
      </c>
      <c r="W14" s="152">
        <f t="shared" si="8"/>
        <v>6550</v>
      </c>
      <c r="X14" s="152">
        <v>0</v>
      </c>
      <c r="Y14" s="152">
        <v>0</v>
      </c>
      <c r="Z14" s="152">
        <f t="shared" si="9"/>
        <v>0</v>
      </c>
      <c r="AA14" s="152">
        <v>0</v>
      </c>
      <c r="AB14" s="152">
        <v>0</v>
      </c>
      <c r="AC14" s="152">
        <f t="shared" si="10"/>
        <v>0</v>
      </c>
      <c r="AD14" s="152">
        <v>0</v>
      </c>
      <c r="AE14" s="152">
        <v>0</v>
      </c>
      <c r="AF14" s="152">
        <f t="shared" si="11"/>
        <v>0</v>
      </c>
      <c r="AG14" s="152">
        <v>0</v>
      </c>
      <c r="AH14" s="152">
        <v>0</v>
      </c>
      <c r="AI14" s="152">
        <f t="shared" si="12"/>
        <v>0</v>
      </c>
      <c r="AJ14" s="152">
        <v>0</v>
      </c>
      <c r="AK14" s="152">
        <v>0</v>
      </c>
      <c r="AL14" s="152">
        <f t="shared" si="13"/>
        <v>0</v>
      </c>
      <c r="AM14" s="152">
        <v>0</v>
      </c>
      <c r="AN14" s="152">
        <v>0</v>
      </c>
      <c r="AO14" s="152">
        <f t="shared" si="14"/>
        <v>0</v>
      </c>
    </row>
    <row r="15" spans="1:41" s="38" customFormat="1" ht="14.25">
      <c r="A15" s="147">
        <v>7240</v>
      </c>
      <c r="B15" s="143" t="s">
        <v>494</v>
      </c>
      <c r="C15" s="145">
        <f t="shared" si="0"/>
        <v>14370</v>
      </c>
      <c r="D15" s="145">
        <f t="shared" si="1"/>
        <v>2600</v>
      </c>
      <c r="E15" s="145">
        <f t="shared" si="2"/>
        <v>16970</v>
      </c>
      <c r="F15" s="152">
        <v>0</v>
      </c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52">
        <v>0</v>
      </c>
      <c r="N15" s="152">
        <v>0</v>
      </c>
      <c r="O15" s="152">
        <v>0</v>
      </c>
      <c r="P15" s="152">
        <v>0</v>
      </c>
      <c r="Q15" s="152">
        <v>0</v>
      </c>
      <c r="R15" s="152">
        <v>0</v>
      </c>
      <c r="S15" s="152">
        <v>0</v>
      </c>
      <c r="T15" s="152">
        <v>0</v>
      </c>
      <c r="U15" s="152">
        <v>14370</v>
      </c>
      <c r="V15" s="152">
        <v>2600</v>
      </c>
      <c r="W15" s="152">
        <f t="shared" si="8"/>
        <v>16970</v>
      </c>
      <c r="X15" s="152">
        <v>0</v>
      </c>
      <c r="Y15" s="152">
        <v>0</v>
      </c>
      <c r="Z15" s="152">
        <v>0</v>
      </c>
      <c r="AA15" s="152">
        <v>0</v>
      </c>
      <c r="AB15" s="152">
        <v>0</v>
      </c>
      <c r="AC15" s="152">
        <v>0</v>
      </c>
      <c r="AD15" s="152">
        <v>0</v>
      </c>
      <c r="AE15" s="152">
        <v>0</v>
      </c>
      <c r="AF15" s="152">
        <v>0</v>
      </c>
      <c r="AG15" s="152">
        <v>0</v>
      </c>
      <c r="AH15" s="152">
        <v>0</v>
      </c>
      <c r="AI15" s="152">
        <v>0</v>
      </c>
      <c r="AJ15" s="152">
        <v>0</v>
      </c>
      <c r="AK15" s="152">
        <v>0</v>
      </c>
      <c r="AL15" s="152">
        <v>0</v>
      </c>
      <c r="AM15" s="152">
        <v>0</v>
      </c>
      <c r="AN15" s="152">
        <v>0</v>
      </c>
      <c r="AO15" s="152">
        <v>0</v>
      </c>
    </row>
    <row r="16" spans="1:41" ht="14.25">
      <c r="A16" s="147">
        <v>6200</v>
      </c>
      <c r="B16" s="143" t="s">
        <v>439</v>
      </c>
      <c r="C16" s="145">
        <f t="shared" si="0"/>
        <v>2037999</v>
      </c>
      <c r="D16" s="145">
        <f t="shared" si="1"/>
        <v>-11469</v>
      </c>
      <c r="E16" s="145">
        <f t="shared" si="2"/>
        <v>2026530</v>
      </c>
      <c r="F16" s="152">
        <v>130716</v>
      </c>
      <c r="G16" s="152">
        <v>-14000</v>
      </c>
      <c r="H16" s="152">
        <f t="shared" si="3"/>
        <v>116716</v>
      </c>
      <c r="I16" s="152">
        <v>0</v>
      </c>
      <c r="J16" s="152">
        <v>0</v>
      </c>
      <c r="K16" s="152">
        <f t="shared" si="4"/>
        <v>0</v>
      </c>
      <c r="L16" s="152">
        <v>0</v>
      </c>
      <c r="M16" s="152">
        <v>0</v>
      </c>
      <c r="N16" s="152">
        <f t="shared" si="5"/>
        <v>0</v>
      </c>
      <c r="O16" s="152">
        <v>0</v>
      </c>
      <c r="P16" s="152">
        <v>0</v>
      </c>
      <c r="Q16" s="152">
        <f t="shared" si="6"/>
        <v>0</v>
      </c>
      <c r="R16" s="152">
        <v>7000</v>
      </c>
      <c r="S16" s="152">
        <v>0</v>
      </c>
      <c r="T16" s="152">
        <f t="shared" si="7"/>
        <v>7000</v>
      </c>
      <c r="U16" s="152">
        <v>49448</v>
      </c>
      <c r="V16" s="152">
        <v>2531</v>
      </c>
      <c r="W16" s="152">
        <f t="shared" si="8"/>
        <v>51979</v>
      </c>
      <c r="X16" s="152">
        <v>13000</v>
      </c>
      <c r="Y16" s="152">
        <v>0</v>
      </c>
      <c r="Z16" s="152">
        <f t="shared" si="9"/>
        <v>13000</v>
      </c>
      <c r="AA16" s="152">
        <v>0</v>
      </c>
      <c r="AB16" s="152">
        <v>0</v>
      </c>
      <c r="AC16" s="152">
        <f t="shared" si="10"/>
        <v>0</v>
      </c>
      <c r="AD16" s="152">
        <v>0</v>
      </c>
      <c r="AE16" s="152">
        <v>0</v>
      </c>
      <c r="AF16" s="152">
        <f t="shared" si="11"/>
        <v>0</v>
      </c>
      <c r="AG16" s="152">
        <v>550</v>
      </c>
      <c r="AH16" s="152">
        <v>0</v>
      </c>
      <c r="AI16" s="152">
        <f t="shared" si="12"/>
        <v>550</v>
      </c>
      <c r="AJ16" s="152">
        <v>1837000</v>
      </c>
      <c r="AK16" s="152">
        <v>0</v>
      </c>
      <c r="AL16" s="152">
        <f t="shared" si="13"/>
        <v>1837000</v>
      </c>
      <c r="AM16" s="152">
        <v>285</v>
      </c>
      <c r="AN16" s="152">
        <v>0</v>
      </c>
      <c r="AO16" s="152">
        <f t="shared" si="14"/>
        <v>285</v>
      </c>
    </row>
    <row r="17" spans="1:41" ht="14.25">
      <c r="A17" s="147">
        <v>6300</v>
      </c>
      <c r="B17" s="143" t="s">
        <v>440</v>
      </c>
      <c r="C17" s="145">
        <f t="shared" si="0"/>
        <v>56300</v>
      </c>
      <c r="D17" s="145">
        <f t="shared" si="1"/>
        <v>7000</v>
      </c>
      <c r="E17" s="145">
        <f t="shared" si="2"/>
        <v>63300</v>
      </c>
      <c r="F17" s="152">
        <v>27600</v>
      </c>
      <c r="G17" s="152">
        <v>12000</v>
      </c>
      <c r="H17" s="152">
        <f t="shared" si="3"/>
        <v>39600</v>
      </c>
      <c r="I17" s="152">
        <v>0</v>
      </c>
      <c r="J17" s="152">
        <v>0</v>
      </c>
      <c r="K17" s="152">
        <f t="shared" si="4"/>
        <v>0</v>
      </c>
      <c r="L17" s="152">
        <v>0</v>
      </c>
      <c r="M17" s="152">
        <v>0</v>
      </c>
      <c r="N17" s="152">
        <f t="shared" si="5"/>
        <v>0</v>
      </c>
      <c r="O17" s="152">
        <v>0</v>
      </c>
      <c r="P17" s="152">
        <v>0</v>
      </c>
      <c r="Q17" s="152">
        <f t="shared" si="6"/>
        <v>0</v>
      </c>
      <c r="R17" s="152">
        <v>0</v>
      </c>
      <c r="S17" s="152">
        <v>0</v>
      </c>
      <c r="T17" s="152">
        <f t="shared" si="7"/>
        <v>0</v>
      </c>
      <c r="U17" s="152">
        <v>28700</v>
      </c>
      <c r="V17" s="152">
        <v>-5000</v>
      </c>
      <c r="W17" s="152">
        <f t="shared" si="8"/>
        <v>23700</v>
      </c>
      <c r="X17" s="152">
        <v>0</v>
      </c>
      <c r="Y17" s="152">
        <v>0</v>
      </c>
      <c r="Z17" s="152">
        <f t="shared" si="9"/>
        <v>0</v>
      </c>
      <c r="AA17" s="152">
        <v>0</v>
      </c>
      <c r="AB17" s="152">
        <v>0</v>
      </c>
      <c r="AC17" s="152">
        <f t="shared" si="10"/>
        <v>0</v>
      </c>
      <c r="AD17" s="152">
        <v>0</v>
      </c>
      <c r="AE17" s="152">
        <v>0</v>
      </c>
      <c r="AF17" s="152">
        <f t="shared" si="11"/>
        <v>0</v>
      </c>
      <c r="AG17" s="152">
        <v>0</v>
      </c>
      <c r="AH17" s="152">
        <v>0</v>
      </c>
      <c r="AI17" s="152">
        <f t="shared" si="12"/>
        <v>0</v>
      </c>
      <c r="AJ17" s="152">
        <v>0</v>
      </c>
      <c r="AK17" s="152">
        <v>0</v>
      </c>
      <c r="AL17" s="152">
        <f t="shared" si="13"/>
        <v>0</v>
      </c>
      <c r="AM17" s="152">
        <v>0</v>
      </c>
      <c r="AN17" s="152">
        <v>0</v>
      </c>
      <c r="AO17" s="152">
        <f t="shared" si="14"/>
        <v>0</v>
      </c>
    </row>
    <row r="18" spans="1:41" ht="14.25">
      <c r="A18" s="147">
        <v>6400</v>
      </c>
      <c r="B18" s="143" t="s">
        <v>276</v>
      </c>
      <c r="C18" s="145">
        <f t="shared" si="0"/>
        <v>317940</v>
      </c>
      <c r="D18" s="145">
        <f t="shared" si="1"/>
        <v>39420</v>
      </c>
      <c r="E18" s="145">
        <f t="shared" si="2"/>
        <v>357360</v>
      </c>
      <c r="F18" s="152">
        <v>259000</v>
      </c>
      <c r="G18" s="152">
        <v>39420</v>
      </c>
      <c r="H18" s="152">
        <f t="shared" si="3"/>
        <v>298420</v>
      </c>
      <c r="I18" s="152">
        <v>0</v>
      </c>
      <c r="J18" s="152">
        <v>0</v>
      </c>
      <c r="K18" s="152">
        <f t="shared" si="4"/>
        <v>0</v>
      </c>
      <c r="L18" s="152">
        <v>0</v>
      </c>
      <c r="M18" s="152">
        <v>0</v>
      </c>
      <c r="N18" s="152">
        <f t="shared" si="5"/>
        <v>0</v>
      </c>
      <c r="O18" s="152">
        <v>0</v>
      </c>
      <c r="P18" s="152">
        <v>0</v>
      </c>
      <c r="Q18" s="152">
        <f t="shared" si="6"/>
        <v>0</v>
      </c>
      <c r="R18" s="152">
        <v>0</v>
      </c>
      <c r="S18" s="152">
        <v>0</v>
      </c>
      <c r="T18" s="152">
        <f t="shared" si="7"/>
        <v>0</v>
      </c>
      <c r="U18" s="152">
        <v>58940</v>
      </c>
      <c r="V18" s="152">
        <v>0</v>
      </c>
      <c r="W18" s="152">
        <f t="shared" si="8"/>
        <v>58940</v>
      </c>
      <c r="X18" s="152">
        <v>0</v>
      </c>
      <c r="Y18" s="152">
        <v>0</v>
      </c>
      <c r="Z18" s="152">
        <f t="shared" si="9"/>
        <v>0</v>
      </c>
      <c r="AA18" s="152">
        <v>0</v>
      </c>
      <c r="AB18" s="152">
        <v>0</v>
      </c>
      <c r="AC18" s="152">
        <f t="shared" si="10"/>
        <v>0</v>
      </c>
      <c r="AD18" s="152">
        <v>0</v>
      </c>
      <c r="AE18" s="152">
        <v>0</v>
      </c>
      <c r="AF18" s="152">
        <f t="shared" si="11"/>
        <v>0</v>
      </c>
      <c r="AG18" s="152">
        <v>0</v>
      </c>
      <c r="AH18" s="152">
        <v>0</v>
      </c>
      <c r="AI18" s="152">
        <f t="shared" si="12"/>
        <v>0</v>
      </c>
      <c r="AJ18" s="152">
        <v>0</v>
      </c>
      <c r="AK18" s="152">
        <v>0</v>
      </c>
      <c r="AL18" s="152">
        <f t="shared" si="13"/>
        <v>0</v>
      </c>
      <c r="AM18" s="152">
        <v>0</v>
      </c>
      <c r="AN18" s="152">
        <v>0</v>
      </c>
      <c r="AO18" s="152">
        <f t="shared" si="14"/>
        <v>0</v>
      </c>
    </row>
    <row r="19" spans="1:41" ht="14.25">
      <c r="A19" s="143"/>
      <c r="B19" s="166" t="s">
        <v>3</v>
      </c>
      <c r="C19" s="141">
        <f>SUM(C4:C18)</f>
        <v>5951202</v>
      </c>
      <c r="D19" s="141">
        <f>SUM(D4:D18)</f>
        <v>42088</v>
      </c>
      <c r="E19" s="141">
        <f>SUM(C19:D19)</f>
        <v>5993290</v>
      </c>
      <c r="F19" s="141">
        <f>SUM(F4:F18)</f>
        <v>1009019</v>
      </c>
      <c r="G19" s="141">
        <f>SUM(G4:G18)</f>
        <v>-15295</v>
      </c>
      <c r="H19" s="141">
        <f>SUM(F19:G19)</f>
        <v>993724</v>
      </c>
      <c r="I19" s="141">
        <f>SUM(I4:I18)</f>
        <v>1007740</v>
      </c>
      <c r="J19" s="141">
        <f>SUM(J4:J18)</f>
        <v>0</v>
      </c>
      <c r="K19" s="141">
        <f>SUM(I19:J19)</f>
        <v>1007740</v>
      </c>
      <c r="L19" s="141">
        <f>SUM(L4:L18)</f>
        <v>185140</v>
      </c>
      <c r="M19" s="141">
        <f>SUM(M4:M18)</f>
        <v>-53473</v>
      </c>
      <c r="N19" s="141">
        <f>SUM(L19:M19)</f>
        <v>131667</v>
      </c>
      <c r="O19" s="141">
        <f>SUM(O4:O18)</f>
        <v>0</v>
      </c>
      <c r="P19" s="141">
        <f>SUM(P4:P18)</f>
        <v>69406</v>
      </c>
      <c r="Q19" s="141">
        <f>SUM(O19:P19)</f>
        <v>69406</v>
      </c>
      <c r="R19" s="141">
        <f>SUM(R4:R18)</f>
        <v>9025</v>
      </c>
      <c r="S19" s="141">
        <f>SUM(S4:S18)</f>
        <v>0</v>
      </c>
      <c r="T19" s="141">
        <f>SUM(R19:S19)</f>
        <v>9025</v>
      </c>
      <c r="U19" s="141">
        <f>SUM(U4:U18)</f>
        <v>262744</v>
      </c>
      <c r="V19" s="141">
        <f>SUM(V4:V18)</f>
        <v>1338</v>
      </c>
      <c r="W19" s="141">
        <f>SUM(U19:V19)</f>
        <v>264082</v>
      </c>
      <c r="X19" s="141">
        <f>SUM(X4:X18)</f>
        <v>1139020</v>
      </c>
      <c r="Y19" s="141">
        <f>SUM(Y4:Y18)</f>
        <v>0</v>
      </c>
      <c r="Z19" s="141">
        <f>SUM(X19:Y19)</f>
        <v>1139020</v>
      </c>
      <c r="AA19" s="141">
        <f>SUM(AA4:AA18)</f>
        <v>41720</v>
      </c>
      <c r="AB19" s="141">
        <f>SUM(AB4:AB18)</f>
        <v>-15933</v>
      </c>
      <c r="AC19" s="141">
        <f>SUM(AA19:AB19)</f>
        <v>25787</v>
      </c>
      <c r="AD19" s="141">
        <f>SUM(AD4:AD18)</f>
        <v>18100</v>
      </c>
      <c r="AE19" s="141">
        <f>SUM(AE4:AE18)</f>
        <v>7393</v>
      </c>
      <c r="AF19" s="141">
        <f>SUM(AD19:AE19)</f>
        <v>25493</v>
      </c>
      <c r="AG19" s="141">
        <f>SUM(AG4:AG18)</f>
        <v>3895</v>
      </c>
      <c r="AH19" s="141">
        <f>SUM(AH4:AH18)</f>
        <v>0</v>
      </c>
      <c r="AI19" s="141">
        <f>SUM(AG19:AH19)</f>
        <v>3895</v>
      </c>
      <c r="AJ19" s="141">
        <f>SUM(AJ4:AJ18)</f>
        <v>2244400</v>
      </c>
      <c r="AK19" s="141">
        <f>SUM(AK4:AK18)</f>
        <v>0</v>
      </c>
      <c r="AL19" s="141">
        <f>SUM(AJ19:AK19)</f>
        <v>2244400</v>
      </c>
      <c r="AM19" s="141">
        <f>SUM(AM4:AM18)</f>
        <v>30399</v>
      </c>
      <c r="AN19" s="141">
        <f>SUM(AN4:AN18)</f>
        <v>48652</v>
      </c>
      <c r="AO19" s="141">
        <f>SUM(AM19:AN19)</f>
        <v>79051</v>
      </c>
    </row>
    <row r="20" spans="3:40" ht="14.25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</row>
  </sheetData>
  <sheetProtection/>
  <mergeCells count="15">
    <mergeCell ref="AD2:AF2"/>
    <mergeCell ref="AG2:AI2"/>
    <mergeCell ref="AJ2:AL2"/>
    <mergeCell ref="AM2:AO2"/>
    <mergeCell ref="O2:Q2"/>
    <mergeCell ref="AM1:AN1"/>
    <mergeCell ref="R1:AJ1"/>
    <mergeCell ref="X2:Z2"/>
    <mergeCell ref="AA2:AC2"/>
    <mergeCell ref="C2:E2"/>
    <mergeCell ref="F2:H2"/>
    <mergeCell ref="I2:K2"/>
    <mergeCell ref="L2:N2"/>
    <mergeCell ref="R2:T2"/>
    <mergeCell ref="U2:W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31"/>
  <sheetViews>
    <sheetView tabSelected="1" zoomScalePageLayoutView="0" workbookViewId="0" topLeftCell="A22">
      <pane xSplit="1" topLeftCell="B1" activePane="topRight" state="frozen"/>
      <selection pane="topLeft" activeCell="A1" sqref="A1"/>
      <selection pane="topRight" activeCell="F33" sqref="F33"/>
    </sheetView>
  </sheetViews>
  <sheetFormatPr defaultColWidth="9.140625" defaultRowHeight="15"/>
  <cols>
    <col min="1" max="1" width="6.421875" style="0" customWidth="1"/>
    <col min="2" max="2" width="29.00390625" style="0" customWidth="1"/>
    <col min="3" max="3" width="12.57421875" style="0" customWidth="1"/>
    <col min="4" max="5" width="12.57421875" style="38" customWidth="1"/>
    <col min="6" max="6" width="15.140625" style="0" customWidth="1"/>
    <col min="7" max="8" width="15.140625" style="38" customWidth="1"/>
    <col min="9" max="9" width="12.7109375" style="0" customWidth="1"/>
    <col min="10" max="11" width="12.7109375" style="38" customWidth="1"/>
    <col min="12" max="12" width="14.57421875" style="0" customWidth="1"/>
    <col min="13" max="14" width="14.57421875" style="38" customWidth="1"/>
    <col min="15" max="17" width="13.7109375" style="38" customWidth="1"/>
    <col min="18" max="18" width="13.57421875" style="0" customWidth="1"/>
    <col min="19" max="20" width="13.57421875" style="38" customWidth="1"/>
    <col min="21" max="21" width="13.421875" style="0" customWidth="1"/>
    <col min="22" max="23" width="13.421875" style="38" customWidth="1"/>
    <col min="24" max="24" width="12.421875" style="0" customWidth="1"/>
    <col min="25" max="26" width="12.421875" style="38" customWidth="1"/>
    <col min="27" max="27" width="14.28125" style="0" customWidth="1"/>
    <col min="28" max="29" width="14.28125" style="38" customWidth="1"/>
    <col min="30" max="30" width="15.140625" style="0" customWidth="1"/>
    <col min="31" max="31" width="13.00390625" style="0" customWidth="1"/>
    <col min="32" max="32" width="14.421875" style="0" bestFit="1" customWidth="1"/>
  </cols>
  <sheetData>
    <row r="1" spans="1:32" ht="15">
      <c r="A1" s="107"/>
      <c r="B1" s="158" t="s">
        <v>235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54" t="s">
        <v>338</v>
      </c>
    </row>
    <row r="2" spans="1:32" ht="34.5" customHeight="1">
      <c r="A2" s="149" t="s">
        <v>39</v>
      </c>
      <c r="B2" s="140" t="s">
        <v>0</v>
      </c>
      <c r="C2" s="200" t="s">
        <v>12</v>
      </c>
      <c r="D2" s="193"/>
      <c r="E2" s="193"/>
      <c r="F2" s="196" t="s">
        <v>34</v>
      </c>
      <c r="G2" s="193"/>
      <c r="H2" s="194"/>
      <c r="I2" s="192" t="s">
        <v>35</v>
      </c>
      <c r="J2" s="193"/>
      <c r="K2" s="194"/>
      <c r="L2" s="192" t="s">
        <v>79</v>
      </c>
      <c r="M2" s="193"/>
      <c r="N2" s="194"/>
      <c r="O2" s="195" t="s">
        <v>353</v>
      </c>
      <c r="P2" s="193"/>
      <c r="Q2" s="194"/>
      <c r="R2" s="192" t="s">
        <v>80</v>
      </c>
      <c r="S2" s="193"/>
      <c r="T2" s="194"/>
      <c r="U2" s="192" t="s">
        <v>36</v>
      </c>
      <c r="V2" s="193"/>
      <c r="W2" s="194"/>
      <c r="X2" s="192" t="s">
        <v>309</v>
      </c>
      <c r="Y2" s="193"/>
      <c r="Z2" s="194"/>
      <c r="AA2" s="192" t="s">
        <v>37</v>
      </c>
      <c r="AB2" s="193"/>
      <c r="AC2" s="194"/>
      <c r="AD2" s="192" t="s">
        <v>38</v>
      </c>
      <c r="AE2" s="193"/>
      <c r="AF2" s="194"/>
    </row>
    <row r="3" spans="1:32" ht="24" customHeight="1">
      <c r="A3" s="149"/>
      <c r="B3" s="140"/>
      <c r="C3" s="164" t="s">
        <v>252</v>
      </c>
      <c r="D3" s="164" t="s">
        <v>465</v>
      </c>
      <c r="E3" s="164" t="s">
        <v>341</v>
      </c>
      <c r="F3" s="164" t="s">
        <v>252</v>
      </c>
      <c r="G3" s="164" t="s">
        <v>465</v>
      </c>
      <c r="H3" s="164" t="s">
        <v>341</v>
      </c>
      <c r="I3" s="164" t="s">
        <v>252</v>
      </c>
      <c r="J3" s="164" t="s">
        <v>465</v>
      </c>
      <c r="K3" s="164" t="s">
        <v>341</v>
      </c>
      <c r="L3" s="164" t="s">
        <v>252</v>
      </c>
      <c r="M3" s="164" t="s">
        <v>465</v>
      </c>
      <c r="N3" s="164" t="s">
        <v>341</v>
      </c>
      <c r="O3" s="164" t="s">
        <v>252</v>
      </c>
      <c r="P3" s="164" t="s">
        <v>465</v>
      </c>
      <c r="Q3" s="164" t="s">
        <v>341</v>
      </c>
      <c r="R3" s="164" t="s">
        <v>252</v>
      </c>
      <c r="S3" s="164" t="s">
        <v>465</v>
      </c>
      <c r="T3" s="164" t="s">
        <v>341</v>
      </c>
      <c r="U3" s="164" t="s">
        <v>252</v>
      </c>
      <c r="V3" s="164" t="s">
        <v>465</v>
      </c>
      <c r="W3" s="164" t="s">
        <v>341</v>
      </c>
      <c r="X3" s="164" t="s">
        <v>252</v>
      </c>
      <c r="Y3" s="164" t="s">
        <v>465</v>
      </c>
      <c r="Z3" s="164" t="s">
        <v>341</v>
      </c>
      <c r="AA3" s="164" t="s">
        <v>252</v>
      </c>
      <c r="AB3" s="164" t="s">
        <v>465</v>
      </c>
      <c r="AC3" s="164" t="s">
        <v>341</v>
      </c>
      <c r="AD3" s="164" t="s">
        <v>252</v>
      </c>
      <c r="AE3" s="164" t="s">
        <v>465</v>
      </c>
      <c r="AF3" s="164" t="s">
        <v>341</v>
      </c>
    </row>
    <row r="4" spans="1:32" ht="14.25" customHeight="1">
      <c r="A4" s="147">
        <v>1100</v>
      </c>
      <c r="B4" s="143" t="s">
        <v>4</v>
      </c>
      <c r="C4" s="145">
        <f>F4+I4+L4+O4+R4+U4+X4+AA4+AD4</f>
        <v>18290079.93</v>
      </c>
      <c r="D4" s="145">
        <f>G4+J4+M4+P4+S4+V4+Y4+AB4+AE4</f>
        <v>90824</v>
      </c>
      <c r="E4" s="145">
        <f>SUM(C4:D4)</f>
        <v>18380903.93</v>
      </c>
      <c r="F4" s="152">
        <f>Pārvalde!C12</f>
        <v>1883605</v>
      </c>
      <c r="G4" s="152">
        <f>Pārvalde!D12</f>
        <v>2408</v>
      </c>
      <c r="H4" s="152">
        <f>SUM(F4:G4)</f>
        <v>1886013</v>
      </c>
      <c r="I4" s="152">
        <f>Policija!F4</f>
        <v>891349</v>
      </c>
      <c r="J4" s="152">
        <f>Policija!D4</f>
        <v>-630</v>
      </c>
      <c r="K4" s="152">
        <f>SUM(I4:J4)</f>
        <v>890719</v>
      </c>
      <c r="L4" s="152">
        <f>Ekonom_darbība!C4</f>
        <v>680622</v>
      </c>
      <c r="M4" s="152">
        <f>Ekonom_darbība!D4</f>
        <v>2800</v>
      </c>
      <c r="N4" s="152">
        <f>SUM(L4:M4)</f>
        <v>683422</v>
      </c>
      <c r="O4" s="152">
        <f>Dabas_resursi!C4</f>
        <v>0</v>
      </c>
      <c r="P4" s="152">
        <f>Dabas_resursi!D4</f>
        <v>0</v>
      </c>
      <c r="Q4" s="152">
        <f>SUM(O4:P4)</f>
        <v>0</v>
      </c>
      <c r="R4" s="152">
        <f>Tautsaimniecība!C4</f>
        <v>975539</v>
      </c>
      <c r="S4" s="152">
        <f>Tautsaimniecība!D4</f>
        <v>0</v>
      </c>
      <c r="T4" s="152">
        <f>SUM(R4:S4)</f>
        <v>975539</v>
      </c>
      <c r="U4" s="152">
        <f>Veselība!C4</f>
        <v>397044</v>
      </c>
      <c r="V4" s="152">
        <f>Veselība!D4</f>
        <v>2147</v>
      </c>
      <c r="W4" s="152">
        <f>SUM(U4:V4)</f>
        <v>399191</v>
      </c>
      <c r="X4" s="152">
        <f>Kultūra!C4</f>
        <v>1451625.93</v>
      </c>
      <c r="Y4" s="152">
        <f>Kultūra!D4</f>
        <v>-13336</v>
      </c>
      <c r="Z4" s="152">
        <f>SUM(X4:Y4)</f>
        <v>1438289.93</v>
      </c>
      <c r="AA4" s="152">
        <f>Skolas!C9</f>
        <v>10613802</v>
      </c>
      <c r="AB4" s="152">
        <f>Skolas!D9</f>
        <v>82500</v>
      </c>
      <c r="AC4" s="152">
        <f>SUM(AA4:AB4)</f>
        <v>10696302</v>
      </c>
      <c r="AD4" s="152">
        <v>1396493</v>
      </c>
      <c r="AE4" s="152">
        <f>'Soci.'!D4</f>
        <v>14935</v>
      </c>
      <c r="AF4" s="152">
        <f>SUM(AD4:AE4)</f>
        <v>1411428</v>
      </c>
    </row>
    <row r="5" spans="1:32" ht="14.25" customHeight="1">
      <c r="A5" s="147">
        <v>1200</v>
      </c>
      <c r="B5" s="146" t="s">
        <v>50</v>
      </c>
      <c r="C5" s="145">
        <f aca="true" t="shared" si="0" ref="C5:C23">F5+I5+L5+O5+R5+U5+X5+AA5+AD5</f>
        <v>5669018</v>
      </c>
      <c r="D5" s="145">
        <f aca="true" t="shared" si="1" ref="D5:D23">G5+J5+M5+P5+S5+V5+Y5+AB5+AE5</f>
        <v>41942</v>
      </c>
      <c r="E5" s="145">
        <f aca="true" t="shared" si="2" ref="E5:E23">SUM(C5:D5)</f>
        <v>5710960</v>
      </c>
      <c r="F5" s="152">
        <f>Pārvalde!C13</f>
        <v>528899</v>
      </c>
      <c r="G5" s="152">
        <f>Pārvalde!D13</f>
        <v>1354</v>
      </c>
      <c r="H5" s="152">
        <f aca="true" t="shared" si="3" ref="H5:H23">SUM(F5:G5)</f>
        <v>530253</v>
      </c>
      <c r="I5" s="152">
        <f>Policija!F5</f>
        <v>457640</v>
      </c>
      <c r="J5" s="152">
        <f>Policija!D5</f>
        <v>15262</v>
      </c>
      <c r="K5" s="152">
        <f aca="true" t="shared" si="4" ref="K5:K23">SUM(I5:J5)</f>
        <v>472902</v>
      </c>
      <c r="L5" s="152">
        <f>Ekonom_darbība!C5</f>
        <v>195525</v>
      </c>
      <c r="M5" s="152">
        <f>Ekonom_darbība!D5</f>
        <v>807</v>
      </c>
      <c r="N5" s="152">
        <f aca="true" t="shared" si="5" ref="N5:N23">SUM(L5:M5)</f>
        <v>196332</v>
      </c>
      <c r="O5" s="152">
        <v>0</v>
      </c>
      <c r="P5" s="152">
        <v>0</v>
      </c>
      <c r="Q5" s="152">
        <f aca="true" t="shared" si="6" ref="Q5:Q23">SUM(O5:P5)</f>
        <v>0</v>
      </c>
      <c r="R5" s="152">
        <f>Tautsaimniecība!C5</f>
        <v>289671</v>
      </c>
      <c r="S5" s="152">
        <f>Tautsaimniecība!D5</f>
        <v>0</v>
      </c>
      <c r="T5" s="152">
        <f aca="true" t="shared" si="7" ref="T5:T23">SUM(R5:S5)</f>
        <v>289671</v>
      </c>
      <c r="U5" s="152">
        <f>Veselība!C5</f>
        <v>115885</v>
      </c>
      <c r="V5" s="152">
        <f>Veselība!D5</f>
        <v>2955</v>
      </c>
      <c r="W5" s="152">
        <f aca="true" t="shared" si="8" ref="W5:W23">SUM(U5:V5)</f>
        <v>118840</v>
      </c>
      <c r="X5" s="152">
        <f>Kultūra!C5</f>
        <v>445926</v>
      </c>
      <c r="Y5" s="152">
        <f>Kultūra!D5</f>
        <v>-1431</v>
      </c>
      <c r="Z5" s="152">
        <f aca="true" t="shared" si="9" ref="Z5:Z23">SUM(X5:Y5)</f>
        <v>444495</v>
      </c>
      <c r="AA5" s="152">
        <f>Skolas!C10</f>
        <v>3215993</v>
      </c>
      <c r="AB5" s="152">
        <f>Skolas!D10</f>
        <v>18608</v>
      </c>
      <c r="AC5" s="152">
        <f aca="true" t="shared" si="10" ref="AC5:AC23">SUM(AA5:AB5)</f>
        <v>3234601</v>
      </c>
      <c r="AD5" s="152">
        <v>419479</v>
      </c>
      <c r="AE5" s="152">
        <f>'Soci.'!D5</f>
        <v>4387</v>
      </c>
      <c r="AF5" s="152">
        <f aca="true" t="shared" si="11" ref="AF5:AF23">SUM(AD5:AE5)</f>
        <v>423866</v>
      </c>
    </row>
    <row r="6" spans="1:32" ht="14.25">
      <c r="A6" s="147">
        <v>2100</v>
      </c>
      <c r="B6" s="143" t="s">
        <v>48</v>
      </c>
      <c r="C6" s="145">
        <v>125560</v>
      </c>
      <c r="D6" s="145">
        <f t="shared" si="1"/>
        <v>-7678</v>
      </c>
      <c r="E6" s="145">
        <f t="shared" si="2"/>
        <v>117882</v>
      </c>
      <c r="F6" s="152">
        <f>Pārvalde!C14</f>
        <v>8150</v>
      </c>
      <c r="G6" s="152">
        <f>Pārvalde!D14</f>
        <v>-500</v>
      </c>
      <c r="H6" s="152">
        <f t="shared" si="3"/>
        <v>7650</v>
      </c>
      <c r="I6" s="152">
        <f>Policija!F6</f>
        <v>0</v>
      </c>
      <c r="J6" s="152">
        <f>Policija!D6</f>
        <v>0</v>
      </c>
      <c r="K6" s="152">
        <f t="shared" si="4"/>
        <v>0</v>
      </c>
      <c r="L6" s="152">
        <f>Ekonom_darbība!C6</f>
        <v>13180</v>
      </c>
      <c r="M6" s="152">
        <f>Ekonom_darbība!D6</f>
        <v>-4700</v>
      </c>
      <c r="N6" s="152">
        <f t="shared" si="5"/>
        <v>8480</v>
      </c>
      <c r="O6" s="152">
        <v>0</v>
      </c>
      <c r="P6" s="152">
        <v>0</v>
      </c>
      <c r="Q6" s="152">
        <f t="shared" si="6"/>
        <v>0</v>
      </c>
      <c r="R6" s="152">
        <f>Tautsaimniecība!C6</f>
        <v>210</v>
      </c>
      <c r="S6" s="152">
        <f>Tautsaimniecība!D6</f>
        <v>0</v>
      </c>
      <c r="T6" s="152">
        <f t="shared" si="7"/>
        <v>210</v>
      </c>
      <c r="U6" s="152">
        <v>0</v>
      </c>
      <c r="V6" s="152">
        <f>Veselība!D6</f>
        <v>0</v>
      </c>
      <c r="W6" s="152">
        <f t="shared" si="8"/>
        <v>0</v>
      </c>
      <c r="X6" s="152">
        <f>Kultūra!C6</f>
        <v>6800</v>
      </c>
      <c r="Y6" s="152">
        <f>Kultūra!D6</f>
        <v>-2600</v>
      </c>
      <c r="Z6" s="152">
        <f t="shared" si="9"/>
        <v>4200</v>
      </c>
      <c r="AA6" s="152">
        <f>Skolas!C11</f>
        <v>94176</v>
      </c>
      <c r="AB6" s="152">
        <f>Skolas!D11</f>
        <v>1462</v>
      </c>
      <c r="AC6" s="152">
        <f t="shared" si="10"/>
        <v>95638</v>
      </c>
      <c r="AD6" s="152">
        <v>3744</v>
      </c>
      <c r="AE6" s="152">
        <f>'Soci.'!D6</f>
        <v>-1340</v>
      </c>
      <c r="AF6" s="152">
        <f t="shared" si="11"/>
        <v>2404</v>
      </c>
    </row>
    <row r="7" spans="1:32" s="59" customFormat="1" ht="14.25">
      <c r="A7" s="186">
        <v>2200</v>
      </c>
      <c r="B7" s="187" t="s">
        <v>6</v>
      </c>
      <c r="C7" s="145">
        <v>8282148</v>
      </c>
      <c r="D7" s="145">
        <f t="shared" si="1"/>
        <v>210167</v>
      </c>
      <c r="E7" s="145">
        <f t="shared" si="2"/>
        <v>8492315</v>
      </c>
      <c r="F7" s="152">
        <f>Pārvalde!C15</f>
        <v>541246</v>
      </c>
      <c r="G7" s="152">
        <f>Pārvalde!D15</f>
        <v>49473</v>
      </c>
      <c r="H7" s="152">
        <f t="shared" si="3"/>
        <v>590719</v>
      </c>
      <c r="I7" s="152">
        <f>Policija!F7</f>
        <v>222706</v>
      </c>
      <c r="J7" s="152">
        <f>Policija!D7</f>
        <v>897</v>
      </c>
      <c r="K7" s="152">
        <f t="shared" si="4"/>
        <v>223603</v>
      </c>
      <c r="L7" s="152">
        <f>Ekonom_darbība!C7</f>
        <v>1622372</v>
      </c>
      <c r="M7" s="152">
        <f>Ekonom_darbība!D7</f>
        <v>18452</v>
      </c>
      <c r="N7" s="152">
        <f t="shared" si="5"/>
        <v>1640824</v>
      </c>
      <c r="O7" s="152">
        <f>Dabas_resursi!C7</f>
        <v>173850</v>
      </c>
      <c r="P7" s="152">
        <f>Dabas_resursi!D7</f>
        <v>0</v>
      </c>
      <c r="Q7" s="152">
        <f t="shared" si="6"/>
        <v>173850</v>
      </c>
      <c r="R7" s="152">
        <f>Tautsaimniecība!C7</f>
        <v>2222369</v>
      </c>
      <c r="S7" s="152">
        <f>Tautsaimniecība!D7</f>
        <v>180506</v>
      </c>
      <c r="T7" s="152">
        <f t="shared" si="7"/>
        <v>2402875</v>
      </c>
      <c r="U7" s="152">
        <f>Veselība!C7</f>
        <v>205053</v>
      </c>
      <c r="V7" s="152">
        <f>Veselība!D7</f>
        <v>-75</v>
      </c>
      <c r="W7" s="152">
        <f t="shared" si="8"/>
        <v>204978</v>
      </c>
      <c r="X7" s="152">
        <f>Kultūra!C7</f>
        <v>564343</v>
      </c>
      <c r="Y7" s="152">
        <f>Kultūra!D7</f>
        <v>-12318</v>
      </c>
      <c r="Z7" s="152">
        <f t="shared" si="9"/>
        <v>552025</v>
      </c>
      <c r="AA7" s="152">
        <f>Skolas!C12</f>
        <v>2501594</v>
      </c>
      <c r="AB7" s="152">
        <f>Skolas!D12</f>
        <v>-52482</v>
      </c>
      <c r="AC7" s="152">
        <f t="shared" si="10"/>
        <v>2449112</v>
      </c>
      <c r="AD7" s="152">
        <v>228365</v>
      </c>
      <c r="AE7" s="152">
        <f>'Soci.'!D7</f>
        <v>25714</v>
      </c>
      <c r="AF7" s="152">
        <f t="shared" si="11"/>
        <v>254079</v>
      </c>
    </row>
    <row r="8" spans="1:32" ht="14.25" customHeight="1">
      <c r="A8" s="147">
        <v>2300</v>
      </c>
      <c r="B8" s="146" t="s">
        <v>507</v>
      </c>
      <c r="C8" s="145">
        <v>2530544</v>
      </c>
      <c r="D8" s="145">
        <f t="shared" si="1"/>
        <v>-35114</v>
      </c>
      <c r="E8" s="145">
        <f t="shared" si="2"/>
        <v>2495430</v>
      </c>
      <c r="F8" s="152">
        <f>Pārvalde!C16</f>
        <v>96157</v>
      </c>
      <c r="G8" s="152">
        <f>Pārvalde!D16</f>
        <v>14664</v>
      </c>
      <c r="H8" s="152">
        <f t="shared" si="3"/>
        <v>110821</v>
      </c>
      <c r="I8" s="152">
        <f>Policija!F8</f>
        <v>143615</v>
      </c>
      <c r="J8" s="152">
        <f>Policija!D8</f>
        <v>-4342</v>
      </c>
      <c r="K8" s="152">
        <f t="shared" si="4"/>
        <v>139273</v>
      </c>
      <c r="L8" s="152">
        <f>Ekonom_darbība!C8</f>
        <v>22285</v>
      </c>
      <c r="M8" s="152">
        <f>Ekonom_darbība!D8</f>
        <v>296</v>
      </c>
      <c r="N8" s="152">
        <f t="shared" si="5"/>
        <v>22581</v>
      </c>
      <c r="O8" s="152">
        <v>0</v>
      </c>
      <c r="P8" s="152">
        <v>0</v>
      </c>
      <c r="Q8" s="152">
        <f t="shared" si="6"/>
        <v>0</v>
      </c>
      <c r="R8" s="152">
        <f>Tautsaimniecība!C8</f>
        <v>336990</v>
      </c>
      <c r="S8" s="152">
        <f>Tautsaimniecība!D8</f>
        <v>-27789</v>
      </c>
      <c r="T8" s="152">
        <f t="shared" si="7"/>
        <v>309201</v>
      </c>
      <c r="U8" s="152">
        <f>Veselība!C8</f>
        <v>42050</v>
      </c>
      <c r="V8" s="152">
        <f>Veselība!D8</f>
        <v>3350</v>
      </c>
      <c r="W8" s="152">
        <f t="shared" si="8"/>
        <v>45400</v>
      </c>
      <c r="X8" s="152">
        <f>Kultūra!C8</f>
        <v>186929</v>
      </c>
      <c r="Y8" s="152">
        <f>Kultūra!D8</f>
        <v>-2442</v>
      </c>
      <c r="Z8" s="152">
        <f t="shared" si="9"/>
        <v>184487</v>
      </c>
      <c r="AA8" s="152">
        <f>Skolas!C13</f>
        <v>1410251</v>
      </c>
      <c r="AB8" s="152">
        <f>Skolas!D13</f>
        <v>-27041</v>
      </c>
      <c r="AC8" s="152">
        <f t="shared" si="10"/>
        <v>1383210</v>
      </c>
      <c r="AD8" s="152">
        <v>291817</v>
      </c>
      <c r="AE8" s="152">
        <f>'Soci.'!D8</f>
        <v>8190</v>
      </c>
      <c r="AF8" s="152">
        <f t="shared" si="11"/>
        <v>300007</v>
      </c>
    </row>
    <row r="9" spans="1:32" ht="14.25">
      <c r="A9" s="147">
        <v>2400</v>
      </c>
      <c r="B9" s="143" t="s">
        <v>7</v>
      </c>
      <c r="C9" s="145">
        <f t="shared" si="0"/>
        <v>11697</v>
      </c>
      <c r="D9" s="145">
        <f t="shared" si="1"/>
        <v>-200</v>
      </c>
      <c r="E9" s="145">
        <f t="shared" si="2"/>
        <v>11497</v>
      </c>
      <c r="F9" s="152">
        <v>0</v>
      </c>
      <c r="G9" s="152">
        <f>Pārvalde!D17</f>
        <v>0</v>
      </c>
      <c r="H9" s="152">
        <f t="shared" si="3"/>
        <v>0</v>
      </c>
      <c r="I9" s="152">
        <f>Policija!F9</f>
        <v>0</v>
      </c>
      <c r="J9" s="152">
        <f>Policija!D9</f>
        <v>0</v>
      </c>
      <c r="K9" s="152">
        <f t="shared" si="4"/>
        <v>0</v>
      </c>
      <c r="L9" s="152">
        <v>0</v>
      </c>
      <c r="M9" s="152">
        <v>0</v>
      </c>
      <c r="N9" s="152">
        <f t="shared" si="5"/>
        <v>0</v>
      </c>
      <c r="O9" s="152">
        <v>0</v>
      </c>
      <c r="P9" s="152">
        <v>0</v>
      </c>
      <c r="Q9" s="152">
        <f t="shared" si="6"/>
        <v>0</v>
      </c>
      <c r="R9" s="152">
        <v>0</v>
      </c>
      <c r="S9" s="152">
        <v>0</v>
      </c>
      <c r="T9" s="152">
        <f t="shared" si="7"/>
        <v>0</v>
      </c>
      <c r="U9" s="152">
        <v>0</v>
      </c>
      <c r="V9" s="152">
        <f>Veselība!D9</f>
        <v>0</v>
      </c>
      <c r="W9" s="152">
        <f t="shared" si="8"/>
        <v>0</v>
      </c>
      <c r="X9" s="152">
        <f>Kultūra!C9</f>
        <v>8600</v>
      </c>
      <c r="Y9" s="152">
        <f>Kultūra!D9</f>
        <v>0</v>
      </c>
      <c r="Z9" s="152">
        <f t="shared" si="9"/>
        <v>8600</v>
      </c>
      <c r="AA9" s="152">
        <f>Skolas!C14</f>
        <v>2747</v>
      </c>
      <c r="AB9" s="152">
        <f>Skolas!D14</f>
        <v>-200</v>
      </c>
      <c r="AC9" s="152">
        <f t="shared" si="10"/>
        <v>2547</v>
      </c>
      <c r="AD9" s="152">
        <v>350</v>
      </c>
      <c r="AE9" s="152">
        <f>'Soci.'!D9</f>
        <v>0</v>
      </c>
      <c r="AF9" s="152">
        <f t="shared" si="11"/>
        <v>350</v>
      </c>
    </row>
    <row r="10" spans="1:32" ht="14.25">
      <c r="A10" s="147">
        <v>2500</v>
      </c>
      <c r="B10" s="143" t="s">
        <v>49</v>
      </c>
      <c r="C10" s="145">
        <f t="shared" si="0"/>
        <v>49409</v>
      </c>
      <c r="D10" s="145">
        <f t="shared" si="1"/>
        <v>-9835</v>
      </c>
      <c r="E10" s="145">
        <f t="shared" si="2"/>
        <v>39574</v>
      </c>
      <c r="F10" s="152">
        <f>Pārvalde!C18</f>
        <v>17590</v>
      </c>
      <c r="G10" s="152">
        <f>Pārvalde!D18</f>
        <v>0</v>
      </c>
      <c r="H10" s="152">
        <f t="shared" si="3"/>
        <v>17590</v>
      </c>
      <c r="I10" s="152">
        <f>Policija!F10</f>
        <v>1260</v>
      </c>
      <c r="J10" s="152">
        <f>Policija!D10</f>
        <v>611</v>
      </c>
      <c r="K10" s="152">
        <f t="shared" si="4"/>
        <v>1871</v>
      </c>
      <c r="L10" s="152">
        <v>0</v>
      </c>
      <c r="M10" s="152">
        <f>Ekonom_darbība!D9</f>
        <v>0</v>
      </c>
      <c r="N10" s="152">
        <f t="shared" si="5"/>
        <v>0</v>
      </c>
      <c r="O10" s="152">
        <f>Dabas_resursi!F10</f>
        <v>500</v>
      </c>
      <c r="P10" s="152">
        <v>0</v>
      </c>
      <c r="Q10" s="152">
        <f t="shared" si="6"/>
        <v>500</v>
      </c>
      <c r="R10" s="152">
        <f>Tautsaimniecība!C9</f>
        <v>5800</v>
      </c>
      <c r="S10" s="152">
        <f>Tautsaimniecība!D9</f>
        <v>0</v>
      </c>
      <c r="T10" s="152">
        <f t="shared" si="7"/>
        <v>5800</v>
      </c>
      <c r="U10" s="152">
        <f>Veselība!C10</f>
        <v>5629</v>
      </c>
      <c r="V10" s="152">
        <f>Veselība!D10</f>
        <v>-1</v>
      </c>
      <c r="W10" s="152">
        <f t="shared" si="8"/>
        <v>5628</v>
      </c>
      <c r="X10" s="152">
        <f>Kultūra!C10</f>
        <v>0</v>
      </c>
      <c r="Y10" s="152">
        <f>Kultūra!D10</f>
        <v>0</v>
      </c>
      <c r="Z10" s="152">
        <f t="shared" si="9"/>
        <v>0</v>
      </c>
      <c r="AA10" s="152">
        <f>Skolas!C15</f>
        <v>18305</v>
      </c>
      <c r="AB10" s="152">
        <f>Skolas!D15</f>
        <v>-10445</v>
      </c>
      <c r="AC10" s="152">
        <f t="shared" si="10"/>
        <v>7860</v>
      </c>
      <c r="AD10" s="152">
        <v>325</v>
      </c>
      <c r="AE10" s="152">
        <f>'Soci.'!D10</f>
        <v>0</v>
      </c>
      <c r="AF10" s="152">
        <f t="shared" si="11"/>
        <v>325</v>
      </c>
    </row>
    <row r="11" spans="1:32" ht="14.25">
      <c r="A11" s="147">
        <v>3200</v>
      </c>
      <c r="B11" s="143" t="s">
        <v>33</v>
      </c>
      <c r="C11" s="145">
        <f t="shared" si="0"/>
        <v>907650</v>
      </c>
      <c r="D11" s="145">
        <f t="shared" si="1"/>
        <v>-5321</v>
      </c>
      <c r="E11" s="145">
        <f t="shared" si="2"/>
        <v>902329</v>
      </c>
      <c r="F11" s="152">
        <v>0</v>
      </c>
      <c r="G11" s="152">
        <v>0</v>
      </c>
      <c r="H11" s="152">
        <f t="shared" si="3"/>
        <v>0</v>
      </c>
      <c r="I11" s="152">
        <v>0</v>
      </c>
      <c r="J11" s="152">
        <v>0</v>
      </c>
      <c r="K11" s="152">
        <f t="shared" si="4"/>
        <v>0</v>
      </c>
      <c r="L11" s="152">
        <f>Ekonom_darbība!C10</f>
        <v>193293</v>
      </c>
      <c r="M11" s="152">
        <f>Ekonom_darbība!D10</f>
        <v>0</v>
      </c>
      <c r="N11" s="152">
        <f t="shared" si="5"/>
        <v>193293</v>
      </c>
      <c r="O11" s="152">
        <v>0</v>
      </c>
      <c r="P11" s="152">
        <v>0</v>
      </c>
      <c r="Q11" s="152">
        <f t="shared" si="6"/>
        <v>0</v>
      </c>
      <c r="R11" s="152">
        <f>Tautsaimniecība!C10</f>
        <v>44080</v>
      </c>
      <c r="S11" s="152">
        <f>Tautsaimniecība!D10</f>
        <v>0</v>
      </c>
      <c r="T11" s="152">
        <f t="shared" si="7"/>
        <v>44080</v>
      </c>
      <c r="U11" s="152">
        <v>0</v>
      </c>
      <c r="V11" s="152">
        <v>0</v>
      </c>
      <c r="W11" s="152">
        <f t="shared" si="8"/>
        <v>0</v>
      </c>
      <c r="X11" s="152">
        <f>Kultūra!C11</f>
        <v>197873</v>
      </c>
      <c r="Y11" s="152">
        <f>Kultūra!D11</f>
        <v>0</v>
      </c>
      <c r="Z11" s="152">
        <f t="shared" si="9"/>
        <v>197873</v>
      </c>
      <c r="AA11" s="152">
        <f>Skolas!C16</f>
        <v>65004</v>
      </c>
      <c r="AB11" s="152">
        <f>Skolas!D16</f>
        <v>-5321</v>
      </c>
      <c r="AC11" s="152">
        <f t="shared" si="10"/>
        <v>59683</v>
      </c>
      <c r="AD11" s="152">
        <v>407400</v>
      </c>
      <c r="AE11" s="152">
        <f>'Soci.'!D11</f>
        <v>0</v>
      </c>
      <c r="AF11" s="152">
        <f t="shared" si="11"/>
        <v>407400</v>
      </c>
    </row>
    <row r="12" spans="1:32" ht="14.25">
      <c r="A12" s="147">
        <v>4000</v>
      </c>
      <c r="B12" s="143" t="s">
        <v>45</v>
      </c>
      <c r="C12" s="145">
        <f t="shared" si="0"/>
        <v>136707</v>
      </c>
      <c r="D12" s="145">
        <f t="shared" si="1"/>
        <v>0</v>
      </c>
      <c r="E12" s="145">
        <f t="shared" si="2"/>
        <v>136707</v>
      </c>
      <c r="F12" s="152">
        <f>Pārvalde!C19</f>
        <v>26707</v>
      </c>
      <c r="G12" s="152">
        <f>Pārvalde!D19</f>
        <v>0</v>
      </c>
      <c r="H12" s="152">
        <f t="shared" si="3"/>
        <v>26707</v>
      </c>
      <c r="I12" s="152">
        <v>0</v>
      </c>
      <c r="J12" s="152">
        <v>0</v>
      </c>
      <c r="K12" s="152">
        <f t="shared" si="4"/>
        <v>0</v>
      </c>
      <c r="L12" s="152">
        <v>0</v>
      </c>
      <c r="M12" s="152">
        <v>0</v>
      </c>
      <c r="N12" s="152">
        <f t="shared" si="5"/>
        <v>0</v>
      </c>
      <c r="O12" s="152">
        <v>0</v>
      </c>
      <c r="P12" s="152">
        <v>0</v>
      </c>
      <c r="Q12" s="152">
        <f t="shared" si="6"/>
        <v>0</v>
      </c>
      <c r="R12" s="152">
        <v>0</v>
      </c>
      <c r="S12" s="152">
        <v>0</v>
      </c>
      <c r="T12" s="152">
        <f t="shared" si="7"/>
        <v>0</v>
      </c>
      <c r="U12" s="152">
        <v>0</v>
      </c>
      <c r="V12" s="152">
        <v>0</v>
      </c>
      <c r="W12" s="152">
        <f t="shared" si="8"/>
        <v>0</v>
      </c>
      <c r="X12" s="152">
        <v>0</v>
      </c>
      <c r="Y12" s="152">
        <v>0</v>
      </c>
      <c r="Z12" s="152">
        <f t="shared" si="9"/>
        <v>0</v>
      </c>
      <c r="AA12" s="152">
        <f>Skolas!C17</f>
        <v>110000</v>
      </c>
      <c r="AB12" s="152">
        <f>Skolas!D17</f>
        <v>0</v>
      </c>
      <c r="AC12" s="152">
        <f t="shared" si="10"/>
        <v>110000</v>
      </c>
      <c r="AD12" s="152">
        <v>0</v>
      </c>
      <c r="AE12" s="152">
        <v>0</v>
      </c>
      <c r="AF12" s="152">
        <f t="shared" si="11"/>
        <v>0</v>
      </c>
    </row>
    <row r="13" spans="1:32" ht="14.25">
      <c r="A13" s="147">
        <v>6200</v>
      </c>
      <c r="B13" s="143" t="s">
        <v>439</v>
      </c>
      <c r="C13" s="145">
        <v>2037714</v>
      </c>
      <c r="D13" s="145">
        <f t="shared" si="1"/>
        <v>-11469</v>
      </c>
      <c r="E13" s="145">
        <f t="shared" si="2"/>
        <v>2026245</v>
      </c>
      <c r="F13" s="152">
        <v>0</v>
      </c>
      <c r="G13" s="152">
        <v>0</v>
      </c>
      <c r="H13" s="152">
        <f t="shared" si="3"/>
        <v>0</v>
      </c>
      <c r="I13" s="152">
        <v>0</v>
      </c>
      <c r="J13" s="152">
        <v>0</v>
      </c>
      <c r="K13" s="152">
        <f t="shared" si="4"/>
        <v>0</v>
      </c>
      <c r="L13" s="152">
        <v>0</v>
      </c>
      <c r="M13" s="152">
        <v>0</v>
      </c>
      <c r="N13" s="152">
        <f t="shared" si="5"/>
        <v>0</v>
      </c>
      <c r="O13" s="152">
        <v>0</v>
      </c>
      <c r="P13" s="152">
        <v>0</v>
      </c>
      <c r="Q13" s="152">
        <f t="shared" si="6"/>
        <v>0</v>
      </c>
      <c r="R13" s="152">
        <v>0</v>
      </c>
      <c r="S13" s="152">
        <v>0</v>
      </c>
      <c r="T13" s="152">
        <f t="shared" si="7"/>
        <v>0</v>
      </c>
      <c r="U13" s="152">
        <v>0</v>
      </c>
      <c r="V13" s="152">
        <v>0</v>
      </c>
      <c r="W13" s="152">
        <f t="shared" si="8"/>
        <v>0</v>
      </c>
      <c r="X13" s="152">
        <v>0</v>
      </c>
      <c r="Y13" s="152">
        <v>0</v>
      </c>
      <c r="Z13" s="152">
        <f t="shared" si="9"/>
        <v>0</v>
      </c>
      <c r="AA13" s="152">
        <v>0</v>
      </c>
      <c r="AB13" s="152">
        <v>0</v>
      </c>
      <c r="AC13" s="152">
        <f t="shared" si="10"/>
        <v>0</v>
      </c>
      <c r="AD13" s="152">
        <v>2037999</v>
      </c>
      <c r="AE13" s="152">
        <f>'Soci.'!D16</f>
        <v>-11469</v>
      </c>
      <c r="AF13" s="152">
        <f t="shared" si="11"/>
        <v>2026530</v>
      </c>
    </row>
    <row r="14" spans="1:32" ht="14.25">
      <c r="A14" s="147">
        <v>6300</v>
      </c>
      <c r="B14" s="143" t="s">
        <v>440</v>
      </c>
      <c r="C14" s="145">
        <f t="shared" si="0"/>
        <v>56300</v>
      </c>
      <c r="D14" s="145">
        <f t="shared" si="1"/>
        <v>7000</v>
      </c>
      <c r="E14" s="145">
        <f t="shared" si="2"/>
        <v>63300</v>
      </c>
      <c r="F14" s="152">
        <v>0</v>
      </c>
      <c r="G14" s="152">
        <v>0</v>
      </c>
      <c r="H14" s="152">
        <f t="shared" si="3"/>
        <v>0</v>
      </c>
      <c r="I14" s="152">
        <v>0</v>
      </c>
      <c r="J14" s="152">
        <v>0</v>
      </c>
      <c r="K14" s="152">
        <f t="shared" si="4"/>
        <v>0</v>
      </c>
      <c r="L14" s="152">
        <v>0</v>
      </c>
      <c r="M14" s="152">
        <v>0</v>
      </c>
      <c r="N14" s="152">
        <f t="shared" si="5"/>
        <v>0</v>
      </c>
      <c r="O14" s="152">
        <v>0</v>
      </c>
      <c r="P14" s="152">
        <v>0</v>
      </c>
      <c r="Q14" s="152">
        <f t="shared" si="6"/>
        <v>0</v>
      </c>
      <c r="R14" s="152">
        <v>0</v>
      </c>
      <c r="S14" s="152">
        <v>0</v>
      </c>
      <c r="T14" s="152">
        <f t="shared" si="7"/>
        <v>0</v>
      </c>
      <c r="U14" s="152">
        <v>0</v>
      </c>
      <c r="V14" s="152">
        <v>0</v>
      </c>
      <c r="W14" s="152">
        <f t="shared" si="8"/>
        <v>0</v>
      </c>
      <c r="X14" s="152">
        <v>0</v>
      </c>
      <c r="Y14" s="152">
        <v>0</v>
      </c>
      <c r="Z14" s="152">
        <f t="shared" si="9"/>
        <v>0</v>
      </c>
      <c r="AA14" s="152">
        <v>0</v>
      </c>
      <c r="AB14" s="152">
        <v>0</v>
      </c>
      <c r="AC14" s="152">
        <f t="shared" si="10"/>
        <v>0</v>
      </c>
      <c r="AD14" s="152">
        <v>56300</v>
      </c>
      <c r="AE14" s="152">
        <f>'Soci.'!D17</f>
        <v>7000</v>
      </c>
      <c r="AF14" s="152">
        <f t="shared" si="11"/>
        <v>63300</v>
      </c>
    </row>
    <row r="15" spans="1:32" ht="14.25">
      <c r="A15" s="147">
        <v>6400</v>
      </c>
      <c r="B15" s="143" t="s">
        <v>230</v>
      </c>
      <c r="C15" s="145">
        <v>585328</v>
      </c>
      <c r="D15" s="145">
        <f t="shared" si="1"/>
        <v>85349</v>
      </c>
      <c r="E15" s="145">
        <f t="shared" si="2"/>
        <v>670677</v>
      </c>
      <c r="F15" s="152">
        <v>0</v>
      </c>
      <c r="G15" s="152">
        <v>0</v>
      </c>
      <c r="H15" s="152">
        <f t="shared" si="3"/>
        <v>0</v>
      </c>
      <c r="I15" s="152">
        <v>0</v>
      </c>
      <c r="J15" s="152">
        <v>0</v>
      </c>
      <c r="K15" s="152">
        <f t="shared" si="4"/>
        <v>0</v>
      </c>
      <c r="L15" s="152">
        <v>0</v>
      </c>
      <c r="M15" s="152">
        <v>0</v>
      </c>
      <c r="N15" s="152">
        <f t="shared" si="5"/>
        <v>0</v>
      </c>
      <c r="O15" s="152">
        <f>Dabas_resursi!F11</f>
        <v>39890</v>
      </c>
      <c r="P15" s="152">
        <v>0</v>
      </c>
      <c r="Q15" s="152">
        <f t="shared" si="6"/>
        <v>39890</v>
      </c>
      <c r="R15" s="152">
        <f>Tautsaimniecība!C13</f>
        <v>500</v>
      </c>
      <c r="S15" s="152">
        <v>0</v>
      </c>
      <c r="T15" s="152">
        <f t="shared" si="7"/>
        <v>500</v>
      </c>
      <c r="U15" s="152">
        <v>0</v>
      </c>
      <c r="V15" s="152">
        <v>0</v>
      </c>
      <c r="W15" s="152">
        <f t="shared" si="8"/>
        <v>0</v>
      </c>
      <c r="X15" s="152">
        <f>Kultūra!C14</f>
        <v>31862</v>
      </c>
      <c r="Y15" s="152">
        <f>Kultūra!D14</f>
        <v>41351</v>
      </c>
      <c r="Z15" s="152">
        <f t="shared" si="9"/>
        <v>73213</v>
      </c>
      <c r="AA15" s="152">
        <f>Skolas!C21</f>
        <v>194851</v>
      </c>
      <c r="AB15" s="152">
        <f>Skolas!D21</f>
        <v>4578</v>
      </c>
      <c r="AC15" s="152">
        <f t="shared" si="10"/>
        <v>199429</v>
      </c>
      <c r="AD15" s="152">
        <v>317940</v>
      </c>
      <c r="AE15" s="152">
        <f>'Soci.'!D18</f>
        <v>39420</v>
      </c>
      <c r="AF15" s="152">
        <f t="shared" si="11"/>
        <v>357360</v>
      </c>
    </row>
    <row r="16" spans="1:32" s="38" customFormat="1" ht="14.25">
      <c r="A16" s="147">
        <v>6500</v>
      </c>
      <c r="B16" s="143" t="s">
        <v>339</v>
      </c>
      <c r="C16" s="145">
        <f t="shared" si="0"/>
        <v>6560</v>
      </c>
      <c r="D16" s="145">
        <f t="shared" si="1"/>
        <v>0</v>
      </c>
      <c r="E16" s="145">
        <f t="shared" si="2"/>
        <v>6560</v>
      </c>
      <c r="F16" s="152">
        <f>Pārvalde!C22</f>
        <v>6560</v>
      </c>
      <c r="G16" s="152">
        <f>Pārvalde!D22</f>
        <v>0</v>
      </c>
      <c r="H16" s="152">
        <f t="shared" si="3"/>
        <v>6560</v>
      </c>
      <c r="I16" s="152">
        <v>0</v>
      </c>
      <c r="J16" s="152">
        <v>0</v>
      </c>
      <c r="K16" s="152">
        <f t="shared" si="4"/>
        <v>0</v>
      </c>
      <c r="L16" s="152">
        <v>0</v>
      </c>
      <c r="M16" s="152">
        <v>0</v>
      </c>
      <c r="N16" s="152">
        <f t="shared" si="5"/>
        <v>0</v>
      </c>
      <c r="O16" s="152">
        <v>0</v>
      </c>
      <c r="P16" s="152">
        <v>0</v>
      </c>
      <c r="Q16" s="152">
        <f t="shared" si="6"/>
        <v>0</v>
      </c>
      <c r="R16" s="152">
        <v>0</v>
      </c>
      <c r="S16" s="152">
        <v>0</v>
      </c>
      <c r="T16" s="152">
        <f t="shared" si="7"/>
        <v>0</v>
      </c>
      <c r="U16" s="152">
        <v>0</v>
      </c>
      <c r="V16" s="152">
        <v>0</v>
      </c>
      <c r="W16" s="152">
        <f t="shared" si="8"/>
        <v>0</v>
      </c>
      <c r="X16" s="152">
        <v>0</v>
      </c>
      <c r="Y16" s="152">
        <v>0</v>
      </c>
      <c r="Z16" s="152">
        <f t="shared" si="9"/>
        <v>0</v>
      </c>
      <c r="AA16" s="152">
        <v>0</v>
      </c>
      <c r="AB16" s="152">
        <v>0</v>
      </c>
      <c r="AC16" s="152">
        <f t="shared" si="10"/>
        <v>0</v>
      </c>
      <c r="AD16" s="152">
        <v>0</v>
      </c>
      <c r="AE16" s="152">
        <v>0</v>
      </c>
      <c r="AF16" s="152">
        <f t="shared" si="11"/>
        <v>0</v>
      </c>
    </row>
    <row r="17" spans="1:32" ht="14.25">
      <c r="A17" s="147">
        <v>5100</v>
      </c>
      <c r="B17" s="143" t="s">
        <v>9</v>
      </c>
      <c r="C17" s="145">
        <f t="shared" si="0"/>
        <v>48263</v>
      </c>
      <c r="D17" s="145">
        <f t="shared" si="1"/>
        <v>-72</v>
      </c>
      <c r="E17" s="145">
        <f t="shared" si="2"/>
        <v>48191</v>
      </c>
      <c r="F17" s="152">
        <f>Pārvalde!C20</f>
        <v>41870</v>
      </c>
      <c r="G17" s="152">
        <f>Pārvalde!D20</f>
        <v>0</v>
      </c>
      <c r="H17" s="152">
        <f t="shared" si="3"/>
        <v>41870</v>
      </c>
      <c r="I17" s="152">
        <f>Policija!C11</f>
        <v>1250</v>
      </c>
      <c r="J17" s="152">
        <f>Policija!D11</f>
        <v>-258</v>
      </c>
      <c r="K17" s="152">
        <f t="shared" si="4"/>
        <v>992</v>
      </c>
      <c r="L17" s="152">
        <v>0</v>
      </c>
      <c r="M17" s="152">
        <f>Ekonom_darbība!D11</f>
        <v>0</v>
      </c>
      <c r="N17" s="152">
        <f t="shared" si="5"/>
        <v>0</v>
      </c>
      <c r="O17" s="152">
        <v>0</v>
      </c>
      <c r="P17" s="152">
        <v>0</v>
      </c>
      <c r="Q17" s="152">
        <f t="shared" si="6"/>
        <v>0</v>
      </c>
      <c r="R17" s="152">
        <f>Tautsaimniecība!C11</f>
        <v>270</v>
      </c>
      <c r="S17" s="152">
        <f>Tautsaimniecība!D11</f>
        <v>0</v>
      </c>
      <c r="T17" s="152">
        <f t="shared" si="7"/>
        <v>270</v>
      </c>
      <c r="U17" s="152">
        <f>Veselība!C11</f>
        <v>200</v>
      </c>
      <c r="V17" s="152">
        <f>Veselība!D11</f>
        <v>0</v>
      </c>
      <c r="W17" s="152">
        <f t="shared" si="8"/>
        <v>200</v>
      </c>
      <c r="X17" s="152">
        <f>Kultūra!C12</f>
        <v>1003</v>
      </c>
      <c r="Y17" s="152">
        <f>Kultūra!D12</f>
        <v>97</v>
      </c>
      <c r="Z17" s="152">
        <f t="shared" si="9"/>
        <v>1100</v>
      </c>
      <c r="AA17" s="152">
        <f>Skolas!C18</f>
        <v>1920</v>
      </c>
      <c r="AB17" s="152">
        <f>Skolas!D18</f>
        <v>-200</v>
      </c>
      <c r="AC17" s="152">
        <f t="shared" si="10"/>
        <v>1720</v>
      </c>
      <c r="AD17" s="152">
        <v>1750</v>
      </c>
      <c r="AE17" s="152">
        <f>'Soci.'!D12</f>
        <v>289</v>
      </c>
      <c r="AF17" s="152">
        <f t="shared" si="11"/>
        <v>2039</v>
      </c>
    </row>
    <row r="18" spans="1:32" ht="14.25">
      <c r="A18" s="147">
        <v>5200</v>
      </c>
      <c r="B18" s="143" t="s">
        <v>10</v>
      </c>
      <c r="C18" s="145">
        <f t="shared" si="0"/>
        <v>17362166</v>
      </c>
      <c r="D18" s="145">
        <f t="shared" si="1"/>
        <v>-58462</v>
      </c>
      <c r="E18" s="145">
        <f t="shared" si="2"/>
        <v>17303704</v>
      </c>
      <c r="F18" s="152">
        <f>Pārvalde!C21</f>
        <v>17700</v>
      </c>
      <c r="G18" s="152">
        <f>Pārvalde!D21</f>
        <v>7500</v>
      </c>
      <c r="H18" s="152">
        <f t="shared" si="3"/>
        <v>25200</v>
      </c>
      <c r="I18" s="152">
        <f>Policija!C12</f>
        <v>38240</v>
      </c>
      <c r="J18" s="152">
        <f>Policija!D12</f>
        <v>-2863</v>
      </c>
      <c r="K18" s="152">
        <f t="shared" si="4"/>
        <v>35377</v>
      </c>
      <c r="L18" s="152">
        <f>Ekonom_darbība!C12</f>
        <v>3472732</v>
      </c>
      <c r="M18" s="152">
        <f>Ekonom_darbība!D12</f>
        <v>263208</v>
      </c>
      <c r="N18" s="152">
        <f t="shared" si="5"/>
        <v>3735940</v>
      </c>
      <c r="O18" s="152">
        <v>0</v>
      </c>
      <c r="P18" s="152">
        <v>0</v>
      </c>
      <c r="Q18" s="152">
        <f t="shared" si="6"/>
        <v>0</v>
      </c>
      <c r="R18" s="152">
        <f>Tautsaimniecība!C12</f>
        <v>543228</v>
      </c>
      <c r="S18" s="152">
        <f>Tautsaimniecība!D12</f>
        <v>-108650</v>
      </c>
      <c r="T18" s="152">
        <f t="shared" si="7"/>
        <v>434578</v>
      </c>
      <c r="U18" s="152">
        <f>Veselība!C12</f>
        <v>36600</v>
      </c>
      <c r="V18" s="152">
        <f>Veselība!D12</f>
        <v>0</v>
      </c>
      <c r="W18" s="152">
        <f t="shared" si="8"/>
        <v>36600</v>
      </c>
      <c r="X18" s="152">
        <f>Kultūra!C13</f>
        <v>228897</v>
      </c>
      <c r="Y18" s="152">
        <f>Kultūra!D13</f>
        <v>23504</v>
      </c>
      <c r="Z18" s="152">
        <f t="shared" si="9"/>
        <v>252401</v>
      </c>
      <c r="AA18" s="152">
        <f>Skolas!C19</f>
        <v>12316849</v>
      </c>
      <c r="AB18" s="152">
        <f>Skolas!D19</f>
        <v>-239040</v>
      </c>
      <c r="AC18" s="152">
        <f t="shared" si="10"/>
        <v>12077809</v>
      </c>
      <c r="AD18" s="152">
        <v>707920</v>
      </c>
      <c r="AE18" s="152">
        <f>'Soci.'!D13</f>
        <v>-2121</v>
      </c>
      <c r="AF18" s="152">
        <f t="shared" si="11"/>
        <v>705799</v>
      </c>
    </row>
    <row r="19" spans="1:32" ht="15" customHeight="1">
      <c r="A19" s="147">
        <v>7210</v>
      </c>
      <c r="B19" s="146" t="s">
        <v>47</v>
      </c>
      <c r="C19" s="145">
        <v>1209305</v>
      </c>
      <c r="D19" s="145">
        <f t="shared" si="1"/>
        <v>1316921</v>
      </c>
      <c r="E19" s="145">
        <f t="shared" si="2"/>
        <v>2526226</v>
      </c>
      <c r="F19" s="152">
        <f>Pārvalde!C23</f>
        <v>1130000</v>
      </c>
      <c r="G19" s="152">
        <f>Pārvalde!D23</f>
        <v>1362438</v>
      </c>
      <c r="H19" s="152">
        <f t="shared" si="3"/>
        <v>2492438</v>
      </c>
      <c r="I19" s="152">
        <v>0</v>
      </c>
      <c r="J19" s="152">
        <v>0</v>
      </c>
      <c r="K19" s="152">
        <f t="shared" si="4"/>
        <v>0</v>
      </c>
      <c r="L19" s="152">
        <v>0</v>
      </c>
      <c r="M19" s="152">
        <v>0</v>
      </c>
      <c r="N19" s="152">
        <f t="shared" si="5"/>
        <v>0</v>
      </c>
      <c r="O19" s="152">
        <v>0</v>
      </c>
      <c r="P19" s="152">
        <v>0</v>
      </c>
      <c r="Q19" s="152">
        <f t="shared" si="6"/>
        <v>0</v>
      </c>
      <c r="R19" s="152">
        <v>0</v>
      </c>
      <c r="S19" s="152">
        <v>0</v>
      </c>
      <c r="T19" s="152">
        <f t="shared" si="7"/>
        <v>0</v>
      </c>
      <c r="U19" s="152">
        <v>0</v>
      </c>
      <c r="V19" s="152">
        <v>0</v>
      </c>
      <c r="W19" s="152">
        <f t="shared" si="8"/>
        <v>0</v>
      </c>
      <c r="X19" s="152">
        <f>Kultūra!C16</f>
        <v>890</v>
      </c>
      <c r="Y19" s="152">
        <v>0</v>
      </c>
      <c r="Z19" s="152">
        <f t="shared" si="9"/>
        <v>890</v>
      </c>
      <c r="AA19" s="152">
        <f>Skolas!C22</f>
        <v>11665</v>
      </c>
      <c r="AB19" s="152">
        <f>Skolas!D22</f>
        <v>0</v>
      </c>
      <c r="AC19" s="152">
        <f t="shared" si="10"/>
        <v>11665</v>
      </c>
      <c r="AD19" s="152">
        <v>81320</v>
      </c>
      <c r="AE19" s="152">
        <f>'Soci.'!D14</f>
        <v>-45517</v>
      </c>
      <c r="AF19" s="152">
        <f t="shared" si="11"/>
        <v>35803</v>
      </c>
    </row>
    <row r="20" spans="1:32" ht="15" customHeight="1">
      <c r="A20" s="147">
        <v>7240</v>
      </c>
      <c r="B20" s="146" t="s">
        <v>69</v>
      </c>
      <c r="C20" s="145">
        <v>32679</v>
      </c>
      <c r="D20" s="145">
        <f t="shared" si="1"/>
        <v>71045</v>
      </c>
      <c r="E20" s="145">
        <f t="shared" si="2"/>
        <v>103724</v>
      </c>
      <c r="F20" s="152">
        <f>Pārvalde!C24</f>
        <v>2683</v>
      </c>
      <c r="G20" s="152">
        <f>Pārvalde!D24</f>
        <v>0</v>
      </c>
      <c r="H20" s="152">
        <f t="shared" si="3"/>
        <v>2683</v>
      </c>
      <c r="I20" s="152">
        <v>0</v>
      </c>
      <c r="J20" s="152">
        <v>0</v>
      </c>
      <c r="K20" s="152">
        <f t="shared" si="4"/>
        <v>0</v>
      </c>
      <c r="L20" s="152">
        <v>0</v>
      </c>
      <c r="M20" s="152">
        <v>0</v>
      </c>
      <c r="N20" s="152">
        <f t="shared" si="5"/>
        <v>0</v>
      </c>
      <c r="O20" s="152">
        <v>0</v>
      </c>
      <c r="P20" s="152">
        <v>0</v>
      </c>
      <c r="Q20" s="152">
        <f t="shared" si="6"/>
        <v>0</v>
      </c>
      <c r="R20" s="152">
        <v>0</v>
      </c>
      <c r="S20" s="152">
        <v>0</v>
      </c>
      <c r="T20" s="152">
        <f t="shared" si="7"/>
        <v>0</v>
      </c>
      <c r="U20" s="152">
        <v>0</v>
      </c>
      <c r="V20" s="152">
        <v>0</v>
      </c>
      <c r="W20" s="152">
        <f t="shared" si="8"/>
        <v>0</v>
      </c>
      <c r="X20" s="152">
        <v>0</v>
      </c>
      <c r="Y20" s="152">
        <f>Kultūra!D17</f>
        <v>26759</v>
      </c>
      <c r="Z20" s="152">
        <f t="shared" si="9"/>
        <v>26759</v>
      </c>
      <c r="AA20" s="152">
        <f>Skolas!C23</f>
        <v>15426</v>
      </c>
      <c r="AB20" s="152">
        <f>Skolas!D23</f>
        <v>41686</v>
      </c>
      <c r="AC20" s="152">
        <f t="shared" si="10"/>
        <v>57112</v>
      </c>
      <c r="AD20" s="152">
        <v>0</v>
      </c>
      <c r="AE20" s="152">
        <f>'Soci.'!D15</f>
        <v>2600</v>
      </c>
      <c r="AF20" s="152">
        <f t="shared" si="11"/>
        <v>2600</v>
      </c>
    </row>
    <row r="21" spans="1:32" ht="15" customHeight="1">
      <c r="A21" s="147">
        <v>7260</v>
      </c>
      <c r="B21" s="143" t="s">
        <v>11</v>
      </c>
      <c r="C21" s="145">
        <f t="shared" si="0"/>
        <v>2099387</v>
      </c>
      <c r="D21" s="145">
        <f t="shared" si="1"/>
        <v>0</v>
      </c>
      <c r="E21" s="145">
        <f t="shared" si="2"/>
        <v>2099387</v>
      </c>
      <c r="F21" s="152">
        <f>Pārvalde!C25</f>
        <v>2099387</v>
      </c>
      <c r="G21" s="152">
        <f>Pārvalde!D25</f>
        <v>0</v>
      </c>
      <c r="H21" s="152">
        <f t="shared" si="3"/>
        <v>2099387</v>
      </c>
      <c r="I21" s="152">
        <v>0</v>
      </c>
      <c r="J21" s="152">
        <v>0</v>
      </c>
      <c r="K21" s="152">
        <f t="shared" si="4"/>
        <v>0</v>
      </c>
      <c r="L21" s="152">
        <v>0</v>
      </c>
      <c r="M21" s="152">
        <v>0</v>
      </c>
      <c r="N21" s="152">
        <f t="shared" si="5"/>
        <v>0</v>
      </c>
      <c r="O21" s="152">
        <v>0</v>
      </c>
      <c r="P21" s="152">
        <v>0</v>
      </c>
      <c r="Q21" s="152">
        <f t="shared" si="6"/>
        <v>0</v>
      </c>
      <c r="R21" s="152">
        <v>0</v>
      </c>
      <c r="S21" s="152">
        <v>0</v>
      </c>
      <c r="T21" s="152">
        <f t="shared" si="7"/>
        <v>0</v>
      </c>
      <c r="U21" s="152">
        <v>0</v>
      </c>
      <c r="V21" s="152">
        <v>0</v>
      </c>
      <c r="W21" s="152">
        <f t="shared" si="8"/>
        <v>0</v>
      </c>
      <c r="X21" s="152">
        <v>0</v>
      </c>
      <c r="Y21" s="152">
        <v>0</v>
      </c>
      <c r="Z21" s="152">
        <f t="shared" si="9"/>
        <v>0</v>
      </c>
      <c r="AA21" s="152">
        <v>0</v>
      </c>
      <c r="AB21" s="152">
        <v>0</v>
      </c>
      <c r="AC21" s="152">
        <f t="shared" si="10"/>
        <v>0</v>
      </c>
      <c r="AD21" s="152">
        <v>0</v>
      </c>
      <c r="AE21" s="152">
        <v>0</v>
      </c>
      <c r="AF21" s="152">
        <f t="shared" si="11"/>
        <v>0</v>
      </c>
    </row>
    <row r="22" spans="1:32" ht="15" customHeight="1">
      <c r="A22" s="147"/>
      <c r="B22" s="143" t="s">
        <v>65</v>
      </c>
      <c r="C22" s="145">
        <f t="shared" si="0"/>
        <v>74000</v>
      </c>
      <c r="D22" s="145">
        <f t="shared" si="1"/>
        <v>0</v>
      </c>
      <c r="E22" s="145">
        <f t="shared" si="2"/>
        <v>74000</v>
      </c>
      <c r="F22" s="152">
        <v>0</v>
      </c>
      <c r="G22" s="152"/>
      <c r="H22" s="152">
        <f t="shared" si="3"/>
        <v>0</v>
      </c>
      <c r="I22" s="152">
        <v>0</v>
      </c>
      <c r="J22" s="152">
        <v>0</v>
      </c>
      <c r="K22" s="152">
        <f t="shared" si="4"/>
        <v>0</v>
      </c>
      <c r="L22" s="152">
        <v>0</v>
      </c>
      <c r="M22" s="152">
        <v>0</v>
      </c>
      <c r="N22" s="152">
        <f t="shared" si="5"/>
        <v>0</v>
      </c>
      <c r="O22" s="152">
        <v>0</v>
      </c>
      <c r="P22" s="152">
        <v>0</v>
      </c>
      <c r="Q22" s="152">
        <f t="shared" si="6"/>
        <v>0</v>
      </c>
      <c r="R22" s="152">
        <f>Tautsaimniecība!C16</f>
        <v>74000</v>
      </c>
      <c r="S22" s="152">
        <v>0</v>
      </c>
      <c r="T22" s="152">
        <f t="shared" si="7"/>
        <v>74000</v>
      </c>
      <c r="U22" s="152">
        <v>0</v>
      </c>
      <c r="V22" s="152">
        <v>0</v>
      </c>
      <c r="W22" s="152">
        <f t="shared" si="8"/>
        <v>0</v>
      </c>
      <c r="X22" s="152">
        <v>0</v>
      </c>
      <c r="Y22" s="152">
        <v>0</v>
      </c>
      <c r="Z22" s="152">
        <f t="shared" si="9"/>
        <v>0</v>
      </c>
      <c r="AA22" s="152">
        <v>0</v>
      </c>
      <c r="AB22" s="152">
        <v>0</v>
      </c>
      <c r="AC22" s="152">
        <f t="shared" si="10"/>
        <v>0</v>
      </c>
      <c r="AD22" s="152">
        <v>0</v>
      </c>
      <c r="AE22" s="152">
        <v>0</v>
      </c>
      <c r="AF22" s="152">
        <f t="shared" si="11"/>
        <v>0</v>
      </c>
    </row>
    <row r="23" spans="1:32" ht="15" customHeight="1">
      <c r="A23" s="147"/>
      <c r="B23" s="143" t="s">
        <v>14</v>
      </c>
      <c r="C23" s="145">
        <f t="shared" si="0"/>
        <v>2424326</v>
      </c>
      <c r="D23" s="145">
        <f t="shared" si="1"/>
        <v>0</v>
      </c>
      <c r="E23" s="145">
        <f t="shared" si="2"/>
        <v>2424326</v>
      </c>
      <c r="F23" s="152">
        <f>Pārvalde!C26</f>
        <v>2157686</v>
      </c>
      <c r="G23" s="152">
        <f>Pārvalde!D26</f>
        <v>0</v>
      </c>
      <c r="H23" s="152">
        <f t="shared" si="3"/>
        <v>2157686</v>
      </c>
      <c r="I23" s="152">
        <v>0</v>
      </c>
      <c r="J23" s="152">
        <v>0</v>
      </c>
      <c r="K23" s="152">
        <f t="shared" si="4"/>
        <v>0</v>
      </c>
      <c r="L23" s="152">
        <f>Ekonom_darbība!C13</f>
        <v>266640</v>
      </c>
      <c r="M23" s="152"/>
      <c r="N23" s="152">
        <f t="shared" si="5"/>
        <v>266640</v>
      </c>
      <c r="O23" s="152">
        <v>0</v>
      </c>
      <c r="P23" s="152">
        <v>0</v>
      </c>
      <c r="Q23" s="152">
        <f t="shared" si="6"/>
        <v>0</v>
      </c>
      <c r="R23" s="152">
        <v>0</v>
      </c>
      <c r="S23" s="152">
        <v>0</v>
      </c>
      <c r="T23" s="152">
        <f t="shared" si="7"/>
        <v>0</v>
      </c>
      <c r="U23" s="152">
        <v>0</v>
      </c>
      <c r="V23" s="152">
        <v>0</v>
      </c>
      <c r="W23" s="152">
        <f t="shared" si="8"/>
        <v>0</v>
      </c>
      <c r="X23" s="152">
        <v>0</v>
      </c>
      <c r="Y23" s="152">
        <v>0</v>
      </c>
      <c r="Z23" s="152">
        <f t="shared" si="9"/>
        <v>0</v>
      </c>
      <c r="AA23" s="152">
        <v>0</v>
      </c>
      <c r="AB23" s="152">
        <v>0</v>
      </c>
      <c r="AC23" s="152">
        <f t="shared" si="10"/>
        <v>0</v>
      </c>
      <c r="AD23" s="152">
        <v>0</v>
      </c>
      <c r="AE23" s="152">
        <v>0</v>
      </c>
      <c r="AF23" s="152">
        <f t="shared" si="11"/>
        <v>0</v>
      </c>
    </row>
    <row r="24" spans="1:32" ht="14.25">
      <c r="A24" s="143"/>
      <c r="B24" s="166" t="s">
        <v>3</v>
      </c>
      <c r="C24" s="141">
        <f>SUM(C4:C23)</f>
        <v>61938840.93</v>
      </c>
      <c r="D24" s="141">
        <f>SUM(D4:D23)</f>
        <v>1695097</v>
      </c>
      <c r="E24" s="141">
        <f>SUM(C24:D24)</f>
        <v>63633937.93</v>
      </c>
      <c r="F24" s="141">
        <f>SUM(F4:F23)</f>
        <v>8558240</v>
      </c>
      <c r="G24" s="141">
        <f>SUM(G4:G23)</f>
        <v>1437337</v>
      </c>
      <c r="H24" s="141">
        <f>SUM(F24:G24)</f>
        <v>9995577</v>
      </c>
      <c r="I24" s="141">
        <f>SUM(I4:I23)</f>
        <v>1756060</v>
      </c>
      <c r="J24" s="141">
        <f>SUM(J4:J23)</f>
        <v>8677</v>
      </c>
      <c r="K24" s="141">
        <f>SUM(I24:J24)</f>
        <v>1764737</v>
      </c>
      <c r="L24" s="141">
        <f>SUM(L4:L23)</f>
        <v>6466649</v>
      </c>
      <c r="M24" s="141">
        <f>SUM(M4:M23)</f>
        <v>280863</v>
      </c>
      <c r="N24" s="141">
        <f>SUM(L24:M24)</f>
        <v>6747512</v>
      </c>
      <c r="O24" s="141">
        <f>SUM(O4:O23)</f>
        <v>214240</v>
      </c>
      <c r="P24" s="141">
        <f>SUM(P4:P23)</f>
        <v>0</v>
      </c>
      <c r="Q24" s="141">
        <f>SUM(O24:P24)</f>
        <v>214240</v>
      </c>
      <c r="R24" s="188">
        <f>SUM(R4:R23)</f>
        <v>4492657</v>
      </c>
      <c r="S24" s="188">
        <f>SUM(S4:S23)</f>
        <v>44067</v>
      </c>
      <c r="T24" s="188">
        <f>SUM(R24:S24)</f>
        <v>4536724</v>
      </c>
      <c r="U24" s="141">
        <f>SUM(U4:U23)</f>
        <v>802461</v>
      </c>
      <c r="V24" s="141">
        <f>SUM(V4:V23)</f>
        <v>8376</v>
      </c>
      <c r="W24" s="141">
        <f>SUM(U24:V24)</f>
        <v>810837</v>
      </c>
      <c r="X24" s="141">
        <f>SUM(X4:X23)</f>
        <v>3124748.9299999997</v>
      </c>
      <c r="Y24" s="141">
        <f>SUM(Y4:Y23)</f>
        <v>59584</v>
      </c>
      <c r="Z24" s="141">
        <f>SUM(X24:Y24)</f>
        <v>3184332.9299999997</v>
      </c>
      <c r="AA24" s="141">
        <f>SUM(AA4:AA23)</f>
        <v>30572583</v>
      </c>
      <c r="AB24" s="141">
        <f>SUM(AB4:AB23)</f>
        <v>-185895</v>
      </c>
      <c r="AC24" s="141">
        <f>SUM(AA24:AB24)</f>
        <v>30386688</v>
      </c>
      <c r="AD24" s="141">
        <v>5951202</v>
      </c>
      <c r="AE24" s="141">
        <f>SUM(AE4:AE23)</f>
        <v>42088</v>
      </c>
      <c r="AF24" s="141">
        <f>SUM(AF4:AF23)</f>
        <v>5993290</v>
      </c>
    </row>
    <row r="25" spans="1:32" ht="14.25">
      <c r="A25" s="107"/>
      <c r="B25" s="189" t="s">
        <v>225</v>
      </c>
      <c r="C25" s="43"/>
      <c r="D25" s="185">
        <v>7044</v>
      </c>
      <c r="E25" s="185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07"/>
      <c r="AF25" s="107"/>
    </row>
    <row r="26" spans="1:32" ht="14.25">
      <c r="A26" s="107"/>
      <c r="B26" s="107"/>
      <c r="C26" s="191">
        <f>SUM(C24:C25)</f>
        <v>61938840.93</v>
      </c>
      <c r="D26" s="191">
        <f>SUM(D24:D25)</f>
        <v>1702141</v>
      </c>
      <c r="E26" s="191">
        <f>SUM(C26:D26)</f>
        <v>63640981.93</v>
      </c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07"/>
      <c r="AF26" s="107"/>
    </row>
    <row r="27" spans="1:32" ht="14.25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</row>
    <row r="28" spans="2:5" ht="15">
      <c r="B28" s="162" t="s">
        <v>503</v>
      </c>
      <c r="E28" s="162" t="s">
        <v>356</v>
      </c>
    </row>
    <row r="29" spans="2:3" ht="12.75" customHeight="1">
      <c r="B29" s="13"/>
      <c r="C29" s="13"/>
    </row>
    <row r="30" spans="2:3" ht="14.25">
      <c r="B30" s="163" t="s">
        <v>504</v>
      </c>
      <c r="C30" s="151"/>
    </row>
    <row r="31" spans="2:3" ht="14.25">
      <c r="B31" s="163" t="s">
        <v>505</v>
      </c>
      <c r="C31" s="120"/>
    </row>
  </sheetData>
  <sheetProtection/>
  <mergeCells count="10">
    <mergeCell ref="U2:W2"/>
    <mergeCell ref="X2:Z2"/>
    <mergeCell ref="AA2:AC2"/>
    <mergeCell ref="AD2:AF2"/>
    <mergeCell ref="C2:E2"/>
    <mergeCell ref="F2:H2"/>
    <mergeCell ref="I2:K2"/>
    <mergeCell ref="L2:N2"/>
    <mergeCell ref="O2:Q2"/>
    <mergeCell ref="R2:T2"/>
  </mergeCells>
  <printOptions/>
  <pageMargins left="0.2362204724409449" right="0.2362204724409449" top="0.35433070866141736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8"/>
  <sheetViews>
    <sheetView workbookViewId="0" topLeftCell="A14">
      <pane xSplit="1" topLeftCell="AQ1" activePane="topRight" state="frozen"/>
      <selection pane="topLeft" activeCell="A1" sqref="A1"/>
      <selection pane="topRight" activeCell="A10" sqref="A10:AX27"/>
    </sheetView>
  </sheetViews>
  <sheetFormatPr defaultColWidth="9.140625" defaultRowHeight="15"/>
  <cols>
    <col min="1" max="1" width="6.421875" style="0" customWidth="1"/>
    <col min="2" max="2" width="25.57421875" style="0" customWidth="1"/>
    <col min="3" max="3" width="13.140625" style="0" customWidth="1"/>
    <col min="4" max="5" width="13.140625" style="38" customWidth="1"/>
    <col min="6" max="6" width="11.57421875" style="0" customWidth="1"/>
    <col min="7" max="7" width="11.00390625" style="38" customWidth="1"/>
    <col min="8" max="8" width="12.57421875" style="38" customWidth="1"/>
    <col min="9" max="9" width="11.28125" style="38" customWidth="1"/>
    <col min="10" max="10" width="11.421875" style="38" customWidth="1"/>
    <col min="11" max="11" width="13.421875" style="38" customWidth="1"/>
    <col min="12" max="12" width="8.140625" style="0" customWidth="1"/>
    <col min="13" max="13" width="10.421875" style="38" customWidth="1"/>
    <col min="14" max="14" width="12.28125" style="38" customWidth="1"/>
    <col min="15" max="15" width="9.421875" style="0" customWidth="1"/>
    <col min="16" max="16" width="11.00390625" style="38" customWidth="1"/>
    <col min="17" max="17" width="13.57421875" style="38" customWidth="1"/>
    <col min="18" max="18" width="11.28125" style="0" customWidth="1"/>
    <col min="19" max="20" width="13.8515625" style="38" customWidth="1"/>
    <col min="21" max="21" width="9.140625" style="38" customWidth="1"/>
    <col min="22" max="22" width="10.7109375" style="38" customWidth="1"/>
    <col min="23" max="23" width="12.28125" style="38" customWidth="1"/>
    <col min="24" max="24" width="10.28125" style="38" customWidth="1"/>
    <col min="25" max="25" width="10.421875" style="38" customWidth="1"/>
    <col min="26" max="29" width="10.7109375" style="38" customWidth="1"/>
    <col min="30" max="30" width="11.28125" style="0" customWidth="1"/>
    <col min="31" max="31" width="10.140625" style="38" customWidth="1"/>
    <col min="32" max="32" width="12.28125" style="38" customWidth="1"/>
    <col min="33" max="33" width="10.00390625" style="0" customWidth="1"/>
    <col min="34" max="34" width="10.7109375" style="38" customWidth="1"/>
    <col min="35" max="35" width="12.57421875" style="38" customWidth="1"/>
    <col min="36" max="36" width="10.421875" style="0" customWidth="1"/>
    <col min="37" max="37" width="10.7109375" style="38" customWidth="1"/>
    <col min="38" max="38" width="13.7109375" style="38" customWidth="1"/>
    <col min="39" max="39" width="9.421875" style="0" customWidth="1"/>
    <col min="40" max="40" width="10.421875" style="38" customWidth="1"/>
    <col min="41" max="41" width="12.28125" style="38" customWidth="1"/>
    <col min="42" max="42" width="10.140625" style="0" customWidth="1"/>
    <col min="43" max="43" width="9.28125" style="38" customWidth="1"/>
    <col min="44" max="44" width="11.28125" style="38" customWidth="1"/>
    <col min="45" max="45" width="10.421875" style="38" customWidth="1"/>
    <col min="46" max="46" width="9.28125" style="38" customWidth="1"/>
    <col min="47" max="47" width="13.140625" style="38" customWidth="1"/>
    <col min="48" max="48" width="13.421875" style="0" customWidth="1"/>
  </cols>
  <sheetData>
    <row r="1" s="151" customFormat="1" ht="15">
      <c r="A1" s="158" t="s">
        <v>232</v>
      </c>
    </row>
    <row r="2" s="151" customFormat="1" ht="15">
      <c r="A2" s="159" t="s">
        <v>499</v>
      </c>
    </row>
    <row r="3" spans="1:50" ht="15">
      <c r="A3" s="159" t="s">
        <v>500</v>
      </c>
      <c r="AM3" s="68"/>
      <c r="AN3" s="68"/>
      <c r="AO3" s="68"/>
      <c r="AP3" s="39"/>
      <c r="AQ3" s="39"/>
      <c r="AR3" s="39"/>
      <c r="AS3" s="68"/>
      <c r="AT3" s="68"/>
      <c r="AW3" s="68"/>
      <c r="AX3" s="67"/>
    </row>
    <row r="4" spans="1:50" ht="14.25">
      <c r="A4" s="157"/>
      <c r="AM4" s="68"/>
      <c r="AN4" s="68"/>
      <c r="AO4" s="68"/>
      <c r="AP4" s="68"/>
      <c r="AQ4" s="68"/>
      <c r="AR4" s="68"/>
      <c r="AS4" s="39"/>
      <c r="AT4" s="39"/>
      <c r="AW4" s="39"/>
      <c r="AX4" s="75"/>
    </row>
    <row r="5" spans="1:50" ht="14.25">
      <c r="A5" s="160" t="s">
        <v>506</v>
      </c>
      <c r="AM5" s="68"/>
      <c r="AN5" s="68"/>
      <c r="AO5" s="68"/>
      <c r="AP5" s="68"/>
      <c r="AQ5" s="68"/>
      <c r="AR5" s="68"/>
      <c r="AS5" s="35"/>
      <c r="AT5" s="35"/>
      <c r="AW5" s="35"/>
      <c r="AX5" s="41"/>
    </row>
    <row r="6" spans="1:50" ht="14.25">
      <c r="A6" s="161" t="s">
        <v>501</v>
      </c>
      <c r="AM6" s="39"/>
      <c r="AN6" s="39"/>
      <c r="AO6" s="39"/>
      <c r="AP6" s="68"/>
      <c r="AQ6" s="68"/>
      <c r="AR6" s="68"/>
      <c r="AW6" s="38"/>
      <c r="AX6" s="75"/>
    </row>
    <row r="7" spans="1:50" s="151" customFormat="1" ht="14.25">
      <c r="A7" s="161" t="s">
        <v>502</v>
      </c>
      <c r="AM7" s="153"/>
      <c r="AN7" s="153"/>
      <c r="AO7" s="153"/>
      <c r="AP7" s="155"/>
      <c r="AQ7" s="155"/>
      <c r="AR7" s="155"/>
      <c r="AX7" s="154"/>
    </row>
    <row r="8" spans="1:50" s="151" customFormat="1" ht="14.25">
      <c r="A8" s="161"/>
      <c r="AM8" s="153"/>
      <c r="AN8" s="153"/>
      <c r="AO8" s="153"/>
      <c r="AP8" s="155"/>
      <c r="AQ8" s="155"/>
      <c r="AR8" s="155"/>
      <c r="AX8" s="154"/>
    </row>
    <row r="9" spans="1:47" ht="15">
      <c r="A9" s="199" t="s">
        <v>508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04"/>
      <c r="AF9" s="104"/>
      <c r="AM9" s="197"/>
      <c r="AN9" s="197"/>
      <c r="AO9" s="197"/>
      <c r="AP9" s="198"/>
      <c r="AQ9" s="100"/>
      <c r="AR9" s="100"/>
      <c r="AS9" s="73"/>
      <c r="AT9" s="100"/>
      <c r="AU9" s="100"/>
    </row>
    <row r="10" spans="1:50" ht="40.5" customHeight="1">
      <c r="A10" s="149" t="s">
        <v>39</v>
      </c>
      <c r="B10" s="140" t="s">
        <v>0</v>
      </c>
      <c r="C10" s="200" t="s">
        <v>12</v>
      </c>
      <c r="D10" s="193"/>
      <c r="E10" s="193"/>
      <c r="F10" s="196" t="s">
        <v>268</v>
      </c>
      <c r="G10" s="193"/>
      <c r="H10" s="194"/>
      <c r="I10" s="192" t="s">
        <v>425</v>
      </c>
      <c r="J10" s="193"/>
      <c r="K10" s="194"/>
      <c r="L10" s="192" t="s">
        <v>269</v>
      </c>
      <c r="M10" s="193"/>
      <c r="N10" s="194"/>
      <c r="O10" s="192" t="s">
        <v>270</v>
      </c>
      <c r="P10" s="193"/>
      <c r="Q10" s="194"/>
      <c r="R10" s="192" t="s">
        <v>2</v>
      </c>
      <c r="S10" s="193"/>
      <c r="T10" s="194"/>
      <c r="U10" s="195" t="s">
        <v>329</v>
      </c>
      <c r="V10" s="193"/>
      <c r="W10" s="194"/>
      <c r="X10" s="195" t="s">
        <v>331</v>
      </c>
      <c r="Y10" s="193"/>
      <c r="Z10" s="194"/>
      <c r="AA10" s="195" t="s">
        <v>482</v>
      </c>
      <c r="AB10" s="193"/>
      <c r="AC10" s="194"/>
      <c r="AD10" s="192" t="s">
        <v>58</v>
      </c>
      <c r="AE10" s="193"/>
      <c r="AF10" s="193"/>
      <c r="AG10" s="196" t="s">
        <v>1</v>
      </c>
      <c r="AH10" s="193"/>
      <c r="AI10" s="193"/>
      <c r="AJ10" s="196" t="s">
        <v>73</v>
      </c>
      <c r="AK10" s="193"/>
      <c r="AL10" s="194"/>
      <c r="AM10" s="192" t="s">
        <v>17</v>
      </c>
      <c r="AN10" s="193"/>
      <c r="AO10" s="194"/>
      <c r="AP10" s="192" t="s">
        <v>237</v>
      </c>
      <c r="AQ10" s="193"/>
      <c r="AR10" s="194"/>
      <c r="AS10" s="192" t="s">
        <v>441</v>
      </c>
      <c r="AT10" s="193"/>
      <c r="AU10" s="194"/>
      <c r="AV10" s="192" t="s">
        <v>347</v>
      </c>
      <c r="AW10" s="193"/>
      <c r="AX10" s="194"/>
    </row>
    <row r="11" spans="1:50" ht="22.5" customHeight="1">
      <c r="A11" s="149"/>
      <c r="B11" s="140"/>
      <c r="C11" s="164" t="s">
        <v>252</v>
      </c>
      <c r="D11" s="164" t="s">
        <v>465</v>
      </c>
      <c r="E11" s="164" t="s">
        <v>341</v>
      </c>
      <c r="F11" s="164" t="s">
        <v>252</v>
      </c>
      <c r="G11" s="164" t="s">
        <v>465</v>
      </c>
      <c r="H11" s="164" t="s">
        <v>341</v>
      </c>
      <c r="I11" s="164" t="s">
        <v>252</v>
      </c>
      <c r="J11" s="164" t="s">
        <v>465</v>
      </c>
      <c r="K11" s="164" t="s">
        <v>341</v>
      </c>
      <c r="L11" s="164" t="s">
        <v>252</v>
      </c>
      <c r="M11" s="164" t="s">
        <v>465</v>
      </c>
      <c r="N11" s="164" t="s">
        <v>341</v>
      </c>
      <c r="O11" s="164" t="s">
        <v>252</v>
      </c>
      <c r="P11" s="164" t="s">
        <v>465</v>
      </c>
      <c r="Q11" s="164" t="s">
        <v>341</v>
      </c>
      <c r="R11" s="164" t="s">
        <v>252</v>
      </c>
      <c r="S11" s="164" t="s">
        <v>465</v>
      </c>
      <c r="T11" s="164" t="s">
        <v>341</v>
      </c>
      <c r="U11" s="164" t="s">
        <v>252</v>
      </c>
      <c r="V11" s="164" t="s">
        <v>465</v>
      </c>
      <c r="W11" s="164" t="s">
        <v>341</v>
      </c>
      <c r="X11" s="164" t="s">
        <v>252</v>
      </c>
      <c r="Y11" s="164" t="s">
        <v>465</v>
      </c>
      <c r="Z11" s="164" t="s">
        <v>341</v>
      </c>
      <c r="AA11" s="164" t="s">
        <v>252</v>
      </c>
      <c r="AB11" s="164" t="s">
        <v>465</v>
      </c>
      <c r="AC11" s="164" t="s">
        <v>341</v>
      </c>
      <c r="AD11" s="164" t="s">
        <v>252</v>
      </c>
      <c r="AE11" s="164" t="s">
        <v>465</v>
      </c>
      <c r="AF11" s="164" t="s">
        <v>341</v>
      </c>
      <c r="AG11" s="164" t="s">
        <v>252</v>
      </c>
      <c r="AH11" s="164" t="s">
        <v>465</v>
      </c>
      <c r="AI11" s="164" t="s">
        <v>341</v>
      </c>
      <c r="AJ11" s="164" t="s">
        <v>252</v>
      </c>
      <c r="AK11" s="164" t="s">
        <v>465</v>
      </c>
      <c r="AL11" s="164" t="s">
        <v>341</v>
      </c>
      <c r="AM11" s="164" t="s">
        <v>252</v>
      </c>
      <c r="AN11" s="164" t="s">
        <v>465</v>
      </c>
      <c r="AO11" s="164" t="s">
        <v>341</v>
      </c>
      <c r="AP11" s="164" t="s">
        <v>252</v>
      </c>
      <c r="AQ11" s="164" t="s">
        <v>465</v>
      </c>
      <c r="AR11" s="164" t="s">
        <v>341</v>
      </c>
      <c r="AS11" s="164" t="s">
        <v>252</v>
      </c>
      <c r="AT11" s="164" t="s">
        <v>465</v>
      </c>
      <c r="AU11" s="164" t="s">
        <v>341</v>
      </c>
      <c r="AV11" s="164" t="s">
        <v>252</v>
      </c>
      <c r="AW11" s="164" t="s">
        <v>465</v>
      </c>
      <c r="AX11" s="164" t="s">
        <v>341</v>
      </c>
    </row>
    <row r="12" spans="1:50" ht="14.25">
      <c r="A12" s="147">
        <v>1100</v>
      </c>
      <c r="B12" s="143" t="s">
        <v>4</v>
      </c>
      <c r="C12" s="167">
        <f>F12+I12+L12+O12+R12+U12+X12+AA12+AD12+AG12+AJ12+AM12+AP12+AS12+AV12</f>
        <v>1883605</v>
      </c>
      <c r="D12" s="167">
        <f>G12+J12+M12+P12+S12+V12+Y12+AB12+AE12+AH12+AK12+AN12+AQ12+AT12+AW12</f>
        <v>2408</v>
      </c>
      <c r="E12" s="167">
        <f>SUM(C12:D12)</f>
        <v>1886013</v>
      </c>
      <c r="F12" s="152">
        <v>1019028</v>
      </c>
      <c r="G12" s="152">
        <v>0</v>
      </c>
      <c r="H12" s="152">
        <f>SUM(F12:G12)</f>
        <v>1019028</v>
      </c>
      <c r="I12" s="152">
        <v>0</v>
      </c>
      <c r="J12" s="152">
        <v>0</v>
      </c>
      <c r="K12" s="152">
        <f>SUM(I12:J12)</f>
        <v>0</v>
      </c>
      <c r="L12" s="152">
        <v>0</v>
      </c>
      <c r="M12" s="152">
        <v>0</v>
      </c>
      <c r="N12" s="152">
        <f>SUM(L12:M12)</f>
        <v>0</v>
      </c>
      <c r="O12" s="152">
        <v>449755</v>
      </c>
      <c r="P12" s="152">
        <v>500</v>
      </c>
      <c r="Q12" s="152">
        <f>SUM(O12:P12)</f>
        <v>450255</v>
      </c>
      <c r="R12" s="152">
        <v>325800</v>
      </c>
      <c r="S12" s="152">
        <v>1627</v>
      </c>
      <c r="T12" s="152">
        <f>SUM(R12:S12)</f>
        <v>327427</v>
      </c>
      <c r="U12" s="152">
        <v>10000</v>
      </c>
      <c r="V12" s="152">
        <v>0</v>
      </c>
      <c r="W12" s="152">
        <f>SUM(U12:V12)</f>
        <v>10000</v>
      </c>
      <c r="X12" s="152">
        <v>13595</v>
      </c>
      <c r="Y12" s="152">
        <v>0</v>
      </c>
      <c r="Z12" s="152">
        <f>SUM(X12:Y12)</f>
        <v>13595</v>
      </c>
      <c r="AA12" s="152">
        <v>0</v>
      </c>
      <c r="AB12" s="152">
        <v>4000</v>
      </c>
      <c r="AC12" s="152">
        <f>SUM(AA12:AB12)</f>
        <v>4000</v>
      </c>
      <c r="AD12" s="152">
        <v>0</v>
      </c>
      <c r="AE12" s="152">
        <v>0</v>
      </c>
      <c r="AF12" s="152">
        <f>SUM(AD12:AE12)</f>
        <v>0</v>
      </c>
      <c r="AG12" s="152">
        <v>0</v>
      </c>
      <c r="AH12" s="152">
        <v>0</v>
      </c>
      <c r="AI12" s="152">
        <f>SUM(AG12:AH12)</f>
        <v>0</v>
      </c>
      <c r="AJ12" s="152">
        <v>0</v>
      </c>
      <c r="AK12" s="152">
        <v>0</v>
      </c>
      <c r="AL12" s="152">
        <f>SUM(AJ12:AK12)</f>
        <v>0</v>
      </c>
      <c r="AM12" s="152">
        <v>0</v>
      </c>
      <c r="AN12" s="152">
        <v>0</v>
      </c>
      <c r="AO12" s="152">
        <f>SUM(AM12:AN12)</f>
        <v>0</v>
      </c>
      <c r="AP12" s="152">
        <v>11400</v>
      </c>
      <c r="AQ12" s="152">
        <v>0</v>
      </c>
      <c r="AR12" s="152">
        <f>SUM(AP12:AQ12)</f>
        <v>11400</v>
      </c>
      <c r="AS12" s="152">
        <v>5493</v>
      </c>
      <c r="AT12" s="152">
        <v>0</v>
      </c>
      <c r="AU12" s="152">
        <f>SUM(AS12:AT12)</f>
        <v>5493</v>
      </c>
      <c r="AV12" s="152">
        <v>48534</v>
      </c>
      <c r="AW12" s="152">
        <v>-3719</v>
      </c>
      <c r="AX12" s="152">
        <f>SUM(AV12:AW12)</f>
        <v>44815</v>
      </c>
    </row>
    <row r="13" spans="1:50" ht="15" customHeight="1">
      <c r="A13" s="147">
        <v>1200</v>
      </c>
      <c r="B13" s="146" t="s">
        <v>42</v>
      </c>
      <c r="C13" s="167">
        <f aca="true" t="shared" si="0" ref="C13:C26">F13+I13+L13+O13+R13+U13+X13+AA13+AD13+AG13+AJ13+AM13+AP13+AS13+AV13</f>
        <v>528899</v>
      </c>
      <c r="D13" s="167">
        <f aca="true" t="shared" si="1" ref="D13:D26">G13+J13+M13+P13+S13+V13+Y13+AB13+AE13+AH13+AK13+AN13+AQ13+AT13+AW13</f>
        <v>1354</v>
      </c>
      <c r="E13" s="167">
        <f aca="true" t="shared" si="2" ref="E13:E26">SUM(C13:D13)</f>
        <v>530253</v>
      </c>
      <c r="F13" s="152">
        <v>289742</v>
      </c>
      <c r="G13" s="152">
        <v>0</v>
      </c>
      <c r="H13" s="152">
        <f aca="true" t="shared" si="3" ref="H13:H26">SUM(F13:G13)</f>
        <v>289742</v>
      </c>
      <c r="I13" s="152">
        <v>2070</v>
      </c>
      <c r="J13" s="152">
        <v>0</v>
      </c>
      <c r="K13" s="152">
        <f aca="true" t="shared" si="4" ref="K13:K26">SUM(I13:J13)</f>
        <v>2070</v>
      </c>
      <c r="L13" s="152">
        <v>0</v>
      </c>
      <c r="M13" s="152">
        <v>0</v>
      </c>
      <c r="N13" s="152">
        <f aca="true" t="shared" si="5" ref="N13:N26">SUM(L13:M13)</f>
        <v>0</v>
      </c>
      <c r="O13" s="152">
        <v>136491</v>
      </c>
      <c r="P13" s="152">
        <v>450</v>
      </c>
      <c r="Q13" s="152">
        <f aca="true" t="shared" si="6" ref="Q13:Q26">SUM(O13:P13)</f>
        <v>136941</v>
      </c>
      <c r="R13" s="152">
        <v>79100</v>
      </c>
      <c r="S13" s="152">
        <v>1073</v>
      </c>
      <c r="T13" s="152">
        <f aca="true" t="shared" si="7" ref="T13:T26">SUM(R13:S13)</f>
        <v>80173</v>
      </c>
      <c r="U13" s="152">
        <v>2359</v>
      </c>
      <c r="V13" s="152">
        <v>0</v>
      </c>
      <c r="W13" s="152">
        <f aca="true" t="shared" si="8" ref="W13:W26">SUM(U13:V13)</f>
        <v>2359</v>
      </c>
      <c r="X13" s="152">
        <v>3208</v>
      </c>
      <c r="Y13" s="152">
        <v>0</v>
      </c>
      <c r="Z13" s="152">
        <f aca="true" t="shared" si="9" ref="Z13:Z26">SUM(X13:Y13)</f>
        <v>3208</v>
      </c>
      <c r="AA13" s="152">
        <v>0</v>
      </c>
      <c r="AB13" s="152">
        <v>1000</v>
      </c>
      <c r="AC13" s="152">
        <f aca="true" t="shared" si="10" ref="AC13:AC26">SUM(AA13:AB13)</f>
        <v>1000</v>
      </c>
      <c r="AD13" s="152">
        <v>0</v>
      </c>
      <c r="AE13" s="152">
        <v>0</v>
      </c>
      <c r="AF13" s="152">
        <f aca="true" t="shared" si="11" ref="AF13:AF26">SUM(AD13:AE13)</f>
        <v>0</v>
      </c>
      <c r="AG13" s="152">
        <v>0</v>
      </c>
      <c r="AH13" s="152">
        <v>0</v>
      </c>
      <c r="AI13" s="152">
        <f aca="true" t="shared" si="12" ref="AI13:AI26">SUM(AG13:AH13)</f>
        <v>0</v>
      </c>
      <c r="AJ13" s="152">
        <v>0</v>
      </c>
      <c r="AK13" s="152">
        <v>0</v>
      </c>
      <c r="AL13" s="152">
        <f aca="true" t="shared" si="13" ref="AL13:AL26">SUM(AJ13:AK13)</f>
        <v>0</v>
      </c>
      <c r="AM13" s="152">
        <v>0</v>
      </c>
      <c r="AN13" s="152">
        <v>0</v>
      </c>
      <c r="AO13" s="152">
        <f aca="true" t="shared" si="14" ref="AO13:AO26">SUM(AM13:AN13)</f>
        <v>0</v>
      </c>
      <c r="AP13" s="152">
        <v>2800</v>
      </c>
      <c r="AQ13" s="152">
        <v>0</v>
      </c>
      <c r="AR13" s="152">
        <f aca="true" t="shared" si="15" ref="AR13:AR26">SUM(AP13:AQ13)</f>
        <v>2800</v>
      </c>
      <c r="AS13" s="152">
        <v>1355</v>
      </c>
      <c r="AT13" s="152">
        <v>0</v>
      </c>
      <c r="AU13" s="152">
        <f aca="true" t="shared" si="16" ref="AU13:AU26">SUM(AS13:AT13)</f>
        <v>1355</v>
      </c>
      <c r="AV13" s="152">
        <v>11774</v>
      </c>
      <c r="AW13" s="152">
        <v>-1169</v>
      </c>
      <c r="AX13" s="152">
        <f aca="true" t="shared" si="17" ref="AX13:AX26">SUM(AV13:AW13)</f>
        <v>10605</v>
      </c>
    </row>
    <row r="14" spans="1:50" ht="14.25">
      <c r="A14" s="147">
        <v>2100</v>
      </c>
      <c r="B14" s="143" t="s">
        <v>41</v>
      </c>
      <c r="C14" s="167">
        <f t="shared" si="0"/>
        <v>8150</v>
      </c>
      <c r="D14" s="167">
        <f t="shared" si="1"/>
        <v>-500</v>
      </c>
      <c r="E14" s="167">
        <f t="shared" si="2"/>
        <v>7650</v>
      </c>
      <c r="F14" s="152">
        <v>6100</v>
      </c>
      <c r="G14" s="152">
        <v>0</v>
      </c>
      <c r="H14" s="152">
        <f t="shared" si="3"/>
        <v>6100</v>
      </c>
      <c r="I14" s="152">
        <v>50</v>
      </c>
      <c r="J14" s="152">
        <v>0</v>
      </c>
      <c r="K14" s="152">
        <f t="shared" si="4"/>
        <v>50</v>
      </c>
      <c r="L14" s="152">
        <v>0</v>
      </c>
      <c r="M14" s="152">
        <v>0</v>
      </c>
      <c r="N14" s="152">
        <f t="shared" si="5"/>
        <v>0</v>
      </c>
      <c r="O14" s="152">
        <v>0</v>
      </c>
      <c r="P14" s="152">
        <v>0</v>
      </c>
      <c r="Q14" s="152">
        <f t="shared" si="6"/>
        <v>0</v>
      </c>
      <c r="R14" s="152">
        <v>2000</v>
      </c>
      <c r="S14" s="152">
        <v>-500</v>
      </c>
      <c r="T14" s="152">
        <f t="shared" si="7"/>
        <v>1500</v>
      </c>
      <c r="U14" s="152">
        <v>0</v>
      </c>
      <c r="V14" s="152">
        <v>0</v>
      </c>
      <c r="W14" s="152">
        <f t="shared" si="8"/>
        <v>0</v>
      </c>
      <c r="X14" s="152">
        <v>0</v>
      </c>
      <c r="Y14" s="152">
        <v>0</v>
      </c>
      <c r="Z14" s="152">
        <f t="shared" si="9"/>
        <v>0</v>
      </c>
      <c r="AA14" s="152">
        <v>0</v>
      </c>
      <c r="AB14" s="152">
        <v>0</v>
      </c>
      <c r="AC14" s="152">
        <f t="shared" si="10"/>
        <v>0</v>
      </c>
      <c r="AD14" s="152">
        <v>0</v>
      </c>
      <c r="AE14" s="152">
        <v>0</v>
      </c>
      <c r="AF14" s="152">
        <f t="shared" si="11"/>
        <v>0</v>
      </c>
      <c r="AG14" s="152">
        <v>0</v>
      </c>
      <c r="AH14" s="152">
        <v>0</v>
      </c>
      <c r="AI14" s="152">
        <f t="shared" si="12"/>
        <v>0</v>
      </c>
      <c r="AJ14" s="152">
        <v>0</v>
      </c>
      <c r="AK14" s="152">
        <v>0</v>
      </c>
      <c r="AL14" s="152">
        <f t="shared" si="13"/>
        <v>0</v>
      </c>
      <c r="AM14" s="152">
        <v>0</v>
      </c>
      <c r="AN14" s="152">
        <v>0</v>
      </c>
      <c r="AO14" s="152">
        <f t="shared" si="14"/>
        <v>0</v>
      </c>
      <c r="AP14" s="152">
        <v>0</v>
      </c>
      <c r="AQ14" s="152">
        <v>0</v>
      </c>
      <c r="AR14" s="152">
        <f t="shared" si="15"/>
        <v>0</v>
      </c>
      <c r="AS14" s="152">
        <v>0</v>
      </c>
      <c r="AT14" s="152">
        <v>0</v>
      </c>
      <c r="AU14" s="152">
        <f t="shared" si="16"/>
        <v>0</v>
      </c>
      <c r="AV14" s="152">
        <v>0</v>
      </c>
      <c r="AW14" s="152">
        <v>0</v>
      </c>
      <c r="AX14" s="152">
        <f t="shared" si="17"/>
        <v>0</v>
      </c>
    </row>
    <row r="15" spans="1:50" ht="14.25">
      <c r="A15" s="147">
        <v>2200</v>
      </c>
      <c r="B15" s="143" t="s">
        <v>6</v>
      </c>
      <c r="C15" s="167">
        <f t="shared" si="0"/>
        <v>541246</v>
      </c>
      <c r="D15" s="167">
        <f>G15+J15+M15+P15+S15+V15+Y15+AB15+AE15+AH15+AK15+AN15+AQ15+AT15+AW15</f>
        <v>49473</v>
      </c>
      <c r="E15" s="167">
        <f t="shared" si="2"/>
        <v>590719</v>
      </c>
      <c r="F15" s="152">
        <v>112684</v>
      </c>
      <c r="G15" s="152">
        <v>-7500</v>
      </c>
      <c r="H15" s="152">
        <f t="shared" si="3"/>
        <v>105184</v>
      </c>
      <c r="I15" s="152">
        <v>63220</v>
      </c>
      <c r="J15" s="152">
        <v>0</v>
      </c>
      <c r="K15" s="152">
        <f t="shared" si="4"/>
        <v>63220</v>
      </c>
      <c r="L15" s="152">
        <v>125973</v>
      </c>
      <c r="M15" s="152">
        <v>6562</v>
      </c>
      <c r="N15" s="152">
        <f t="shared" si="5"/>
        <v>132535</v>
      </c>
      <c r="O15" s="152">
        <v>29750</v>
      </c>
      <c r="P15" s="152">
        <v>-950</v>
      </c>
      <c r="Q15" s="152">
        <f t="shared" si="6"/>
        <v>28800</v>
      </c>
      <c r="R15" s="152">
        <v>400</v>
      </c>
      <c r="S15" s="152">
        <v>0</v>
      </c>
      <c r="T15" s="152">
        <f t="shared" si="7"/>
        <v>400</v>
      </c>
      <c r="U15" s="152">
        <v>28841</v>
      </c>
      <c r="V15" s="152">
        <v>0</v>
      </c>
      <c r="W15" s="152">
        <f t="shared" si="8"/>
        <v>28841</v>
      </c>
      <c r="X15" s="152">
        <v>0</v>
      </c>
      <c r="Y15" s="152">
        <v>0</v>
      </c>
      <c r="Z15" s="152">
        <f t="shared" si="9"/>
        <v>0</v>
      </c>
      <c r="AA15" s="152">
        <v>0</v>
      </c>
      <c r="AB15" s="152">
        <v>110500</v>
      </c>
      <c r="AC15" s="152">
        <f t="shared" si="10"/>
        <v>110500</v>
      </c>
      <c r="AD15" s="152">
        <v>0</v>
      </c>
      <c r="AE15" s="152">
        <v>0</v>
      </c>
      <c r="AF15" s="152">
        <f t="shared" si="11"/>
        <v>0</v>
      </c>
      <c r="AG15" s="152">
        <v>0</v>
      </c>
      <c r="AH15" s="152">
        <v>0</v>
      </c>
      <c r="AI15" s="152">
        <f t="shared" si="12"/>
        <v>0</v>
      </c>
      <c r="AJ15" s="152">
        <v>67293</v>
      </c>
      <c r="AK15" s="152">
        <v>-3000</v>
      </c>
      <c r="AL15" s="152">
        <f t="shared" si="13"/>
        <v>64293</v>
      </c>
      <c r="AM15" s="152">
        <v>111000</v>
      </c>
      <c r="AN15" s="152">
        <v>-55451</v>
      </c>
      <c r="AO15" s="152">
        <f t="shared" si="14"/>
        <v>55549</v>
      </c>
      <c r="AP15" s="152">
        <v>600</v>
      </c>
      <c r="AQ15" s="152">
        <v>0</v>
      </c>
      <c r="AR15" s="152">
        <f t="shared" si="15"/>
        <v>600</v>
      </c>
      <c r="AS15" s="152">
        <v>635</v>
      </c>
      <c r="AT15" s="152">
        <v>0</v>
      </c>
      <c r="AU15" s="152">
        <f t="shared" si="16"/>
        <v>635</v>
      </c>
      <c r="AV15" s="152">
        <v>850</v>
      </c>
      <c r="AW15" s="152">
        <v>-688</v>
      </c>
      <c r="AX15" s="152">
        <f t="shared" si="17"/>
        <v>162</v>
      </c>
    </row>
    <row r="16" spans="1:50" ht="15" customHeight="1">
      <c r="A16" s="147">
        <v>2300</v>
      </c>
      <c r="B16" s="146" t="s">
        <v>507</v>
      </c>
      <c r="C16" s="167">
        <f t="shared" si="0"/>
        <v>96157</v>
      </c>
      <c r="D16" s="167">
        <f t="shared" si="1"/>
        <v>14664</v>
      </c>
      <c r="E16" s="167">
        <f t="shared" si="2"/>
        <v>110821</v>
      </c>
      <c r="F16" s="152">
        <v>33210</v>
      </c>
      <c r="G16" s="152">
        <v>0</v>
      </c>
      <c r="H16" s="152">
        <f t="shared" si="3"/>
        <v>33210</v>
      </c>
      <c r="I16" s="152">
        <v>11080</v>
      </c>
      <c r="J16" s="152">
        <v>0</v>
      </c>
      <c r="K16" s="152">
        <f t="shared" si="4"/>
        <v>11080</v>
      </c>
      <c r="L16" s="152">
        <v>32500</v>
      </c>
      <c r="M16" s="152">
        <v>0</v>
      </c>
      <c r="N16" s="152">
        <f t="shared" si="5"/>
        <v>32500</v>
      </c>
      <c r="O16" s="152">
        <v>0</v>
      </c>
      <c r="P16" s="152">
        <v>0</v>
      </c>
      <c r="Q16" s="152">
        <f t="shared" si="6"/>
        <v>0</v>
      </c>
      <c r="R16" s="152">
        <v>7700</v>
      </c>
      <c r="S16" s="152">
        <v>800</v>
      </c>
      <c r="T16" s="152">
        <f t="shared" si="7"/>
        <v>8500</v>
      </c>
      <c r="U16" s="152">
        <v>0</v>
      </c>
      <c r="V16" s="152">
        <v>0</v>
      </c>
      <c r="W16" s="152">
        <f t="shared" si="8"/>
        <v>0</v>
      </c>
      <c r="X16" s="152">
        <v>0</v>
      </c>
      <c r="Y16" s="152">
        <v>0</v>
      </c>
      <c r="Z16" s="152">
        <f t="shared" si="9"/>
        <v>0</v>
      </c>
      <c r="AA16" s="152">
        <v>0</v>
      </c>
      <c r="AB16" s="152">
        <v>16322</v>
      </c>
      <c r="AC16" s="152">
        <f t="shared" si="10"/>
        <v>16322</v>
      </c>
      <c r="AD16" s="152">
        <v>0</v>
      </c>
      <c r="AE16" s="152">
        <v>0</v>
      </c>
      <c r="AF16" s="152">
        <f t="shared" si="11"/>
        <v>0</v>
      </c>
      <c r="AG16" s="152">
        <v>0</v>
      </c>
      <c r="AH16" s="152">
        <v>0</v>
      </c>
      <c r="AI16" s="152">
        <f t="shared" si="12"/>
        <v>0</v>
      </c>
      <c r="AJ16" s="152">
        <v>0</v>
      </c>
      <c r="AK16" s="152">
        <v>0</v>
      </c>
      <c r="AL16" s="152">
        <f t="shared" si="13"/>
        <v>0</v>
      </c>
      <c r="AM16" s="152">
        <v>0</v>
      </c>
      <c r="AN16" s="152">
        <v>0</v>
      </c>
      <c r="AO16" s="152">
        <f t="shared" si="14"/>
        <v>0</v>
      </c>
      <c r="AP16" s="152">
        <v>2000</v>
      </c>
      <c r="AQ16" s="152">
        <v>0</v>
      </c>
      <c r="AR16" s="152">
        <f t="shared" si="15"/>
        <v>2000</v>
      </c>
      <c r="AS16" s="152">
        <v>335</v>
      </c>
      <c r="AT16" s="152">
        <v>0</v>
      </c>
      <c r="AU16" s="152">
        <f t="shared" si="16"/>
        <v>335</v>
      </c>
      <c r="AV16" s="152">
        <v>9332</v>
      </c>
      <c r="AW16" s="152">
        <v>-2458</v>
      </c>
      <c r="AX16" s="152">
        <f t="shared" si="17"/>
        <v>6874</v>
      </c>
    </row>
    <row r="17" spans="1:50" ht="14.25">
      <c r="A17" s="147">
        <v>2400</v>
      </c>
      <c r="B17" s="143" t="s">
        <v>7</v>
      </c>
      <c r="C17" s="167">
        <f t="shared" si="0"/>
        <v>0</v>
      </c>
      <c r="D17" s="167">
        <f t="shared" si="1"/>
        <v>0</v>
      </c>
      <c r="E17" s="167">
        <f t="shared" si="2"/>
        <v>0</v>
      </c>
      <c r="F17" s="152">
        <v>0</v>
      </c>
      <c r="G17" s="152">
        <v>0</v>
      </c>
      <c r="H17" s="152">
        <f t="shared" si="3"/>
        <v>0</v>
      </c>
      <c r="I17" s="152">
        <v>0</v>
      </c>
      <c r="J17" s="152">
        <v>0</v>
      </c>
      <c r="K17" s="152">
        <f t="shared" si="4"/>
        <v>0</v>
      </c>
      <c r="L17" s="152">
        <v>0</v>
      </c>
      <c r="M17" s="152">
        <v>0</v>
      </c>
      <c r="N17" s="152">
        <f t="shared" si="5"/>
        <v>0</v>
      </c>
      <c r="O17" s="152">
        <v>0</v>
      </c>
      <c r="P17" s="152">
        <v>0</v>
      </c>
      <c r="Q17" s="152">
        <f t="shared" si="6"/>
        <v>0</v>
      </c>
      <c r="R17" s="152">
        <v>0</v>
      </c>
      <c r="S17" s="152">
        <v>0</v>
      </c>
      <c r="T17" s="152">
        <f t="shared" si="7"/>
        <v>0</v>
      </c>
      <c r="U17" s="152">
        <v>0</v>
      </c>
      <c r="V17" s="152">
        <v>0</v>
      </c>
      <c r="W17" s="152">
        <f t="shared" si="8"/>
        <v>0</v>
      </c>
      <c r="X17" s="152">
        <v>0</v>
      </c>
      <c r="Y17" s="152">
        <v>0</v>
      </c>
      <c r="Z17" s="152">
        <f t="shared" si="9"/>
        <v>0</v>
      </c>
      <c r="AA17" s="152">
        <v>0</v>
      </c>
      <c r="AB17" s="152">
        <v>0</v>
      </c>
      <c r="AC17" s="152">
        <f t="shared" si="10"/>
        <v>0</v>
      </c>
      <c r="AD17" s="152">
        <v>0</v>
      </c>
      <c r="AE17" s="152">
        <v>0</v>
      </c>
      <c r="AF17" s="152">
        <f t="shared" si="11"/>
        <v>0</v>
      </c>
      <c r="AG17" s="152">
        <v>0</v>
      </c>
      <c r="AH17" s="152">
        <v>0</v>
      </c>
      <c r="AI17" s="152">
        <f t="shared" si="12"/>
        <v>0</v>
      </c>
      <c r="AJ17" s="152">
        <v>0</v>
      </c>
      <c r="AK17" s="152">
        <v>0</v>
      </c>
      <c r="AL17" s="152">
        <f t="shared" si="13"/>
        <v>0</v>
      </c>
      <c r="AM17" s="152">
        <v>0</v>
      </c>
      <c r="AN17" s="152">
        <v>0</v>
      </c>
      <c r="AO17" s="152">
        <f t="shared" si="14"/>
        <v>0</v>
      </c>
      <c r="AP17" s="152">
        <v>0</v>
      </c>
      <c r="AQ17" s="152">
        <v>0</v>
      </c>
      <c r="AR17" s="152">
        <f t="shared" si="15"/>
        <v>0</v>
      </c>
      <c r="AS17" s="152">
        <v>0</v>
      </c>
      <c r="AT17" s="152">
        <v>0</v>
      </c>
      <c r="AU17" s="152">
        <f t="shared" si="16"/>
        <v>0</v>
      </c>
      <c r="AV17" s="152">
        <v>0</v>
      </c>
      <c r="AW17" s="152">
        <v>0</v>
      </c>
      <c r="AX17" s="152">
        <f t="shared" si="17"/>
        <v>0</v>
      </c>
    </row>
    <row r="18" spans="1:50" ht="14.25">
      <c r="A18" s="147">
        <v>2500</v>
      </c>
      <c r="B18" s="143" t="s">
        <v>8</v>
      </c>
      <c r="C18" s="167">
        <f t="shared" si="0"/>
        <v>17590</v>
      </c>
      <c r="D18" s="167">
        <f t="shared" si="1"/>
        <v>0</v>
      </c>
      <c r="E18" s="167">
        <f t="shared" si="2"/>
        <v>17590</v>
      </c>
      <c r="F18" s="152">
        <v>15500</v>
      </c>
      <c r="G18" s="152">
        <v>0</v>
      </c>
      <c r="H18" s="152">
        <f t="shared" si="3"/>
        <v>15500</v>
      </c>
      <c r="I18" s="152">
        <v>1090</v>
      </c>
      <c r="J18" s="152">
        <v>0</v>
      </c>
      <c r="K18" s="152">
        <f t="shared" si="4"/>
        <v>1090</v>
      </c>
      <c r="L18" s="152">
        <v>500</v>
      </c>
      <c r="M18" s="152">
        <v>0</v>
      </c>
      <c r="N18" s="152">
        <f t="shared" si="5"/>
        <v>500</v>
      </c>
      <c r="O18" s="152">
        <v>500</v>
      </c>
      <c r="P18" s="152">
        <v>0</v>
      </c>
      <c r="Q18" s="152">
        <f t="shared" si="6"/>
        <v>500</v>
      </c>
      <c r="R18" s="152">
        <v>0</v>
      </c>
      <c r="S18" s="152">
        <v>0</v>
      </c>
      <c r="T18" s="152">
        <f t="shared" si="7"/>
        <v>0</v>
      </c>
      <c r="U18" s="152">
        <v>0</v>
      </c>
      <c r="V18" s="152">
        <v>0</v>
      </c>
      <c r="W18" s="152">
        <f t="shared" si="8"/>
        <v>0</v>
      </c>
      <c r="X18" s="152">
        <v>0</v>
      </c>
      <c r="Y18" s="152">
        <v>0</v>
      </c>
      <c r="Z18" s="152">
        <f t="shared" si="9"/>
        <v>0</v>
      </c>
      <c r="AA18" s="152">
        <v>0</v>
      </c>
      <c r="AB18" s="152">
        <v>0</v>
      </c>
      <c r="AC18" s="152">
        <f t="shared" si="10"/>
        <v>0</v>
      </c>
      <c r="AD18" s="152">
        <v>0</v>
      </c>
      <c r="AE18" s="152">
        <v>0</v>
      </c>
      <c r="AF18" s="152">
        <f t="shared" si="11"/>
        <v>0</v>
      </c>
      <c r="AG18" s="152">
        <v>0</v>
      </c>
      <c r="AH18" s="152">
        <v>0</v>
      </c>
      <c r="AI18" s="152">
        <f t="shared" si="12"/>
        <v>0</v>
      </c>
      <c r="AJ18" s="152">
        <v>0</v>
      </c>
      <c r="AK18" s="152">
        <v>0</v>
      </c>
      <c r="AL18" s="152">
        <f t="shared" si="13"/>
        <v>0</v>
      </c>
      <c r="AM18" s="152">
        <v>0</v>
      </c>
      <c r="AN18" s="152">
        <v>0</v>
      </c>
      <c r="AO18" s="152">
        <f t="shared" si="14"/>
        <v>0</v>
      </c>
      <c r="AP18" s="152">
        <v>0</v>
      </c>
      <c r="AQ18" s="152">
        <v>0</v>
      </c>
      <c r="AR18" s="152">
        <f t="shared" si="15"/>
        <v>0</v>
      </c>
      <c r="AS18" s="152">
        <v>0</v>
      </c>
      <c r="AT18" s="152">
        <v>0</v>
      </c>
      <c r="AU18" s="152">
        <f t="shared" si="16"/>
        <v>0</v>
      </c>
      <c r="AV18" s="152">
        <v>0</v>
      </c>
      <c r="AW18" s="152">
        <v>0</v>
      </c>
      <c r="AX18" s="152">
        <f t="shared" si="17"/>
        <v>0</v>
      </c>
    </row>
    <row r="19" spans="1:50" ht="14.25">
      <c r="A19" s="147">
        <v>4311</v>
      </c>
      <c r="B19" s="143" t="s">
        <v>74</v>
      </c>
      <c r="C19" s="167">
        <f t="shared" si="0"/>
        <v>26707</v>
      </c>
      <c r="D19" s="167">
        <f t="shared" si="1"/>
        <v>0</v>
      </c>
      <c r="E19" s="167">
        <f t="shared" si="2"/>
        <v>26707</v>
      </c>
      <c r="F19" s="152">
        <v>0</v>
      </c>
      <c r="G19" s="152">
        <v>0</v>
      </c>
      <c r="H19" s="152">
        <f t="shared" si="3"/>
        <v>0</v>
      </c>
      <c r="I19" s="152">
        <v>0</v>
      </c>
      <c r="J19" s="152">
        <v>0</v>
      </c>
      <c r="K19" s="152">
        <f t="shared" si="4"/>
        <v>0</v>
      </c>
      <c r="L19" s="152">
        <v>0</v>
      </c>
      <c r="M19" s="152">
        <v>0</v>
      </c>
      <c r="N19" s="152">
        <f t="shared" si="5"/>
        <v>0</v>
      </c>
      <c r="O19" s="152">
        <v>0</v>
      </c>
      <c r="P19" s="152">
        <v>0</v>
      </c>
      <c r="Q19" s="152">
        <f t="shared" si="6"/>
        <v>0</v>
      </c>
      <c r="R19" s="152">
        <v>0</v>
      </c>
      <c r="S19" s="152">
        <v>0</v>
      </c>
      <c r="T19" s="152">
        <f t="shared" si="7"/>
        <v>0</v>
      </c>
      <c r="U19" s="152">
        <v>0</v>
      </c>
      <c r="V19" s="152">
        <v>0</v>
      </c>
      <c r="W19" s="152">
        <f t="shared" si="8"/>
        <v>0</v>
      </c>
      <c r="X19" s="152">
        <v>0</v>
      </c>
      <c r="Y19" s="152">
        <v>0</v>
      </c>
      <c r="Z19" s="152">
        <f t="shared" si="9"/>
        <v>0</v>
      </c>
      <c r="AA19" s="152">
        <v>0</v>
      </c>
      <c r="AB19" s="152">
        <v>0</v>
      </c>
      <c r="AC19" s="152">
        <f t="shared" si="10"/>
        <v>0</v>
      </c>
      <c r="AD19" s="152">
        <v>0</v>
      </c>
      <c r="AE19" s="152">
        <v>0</v>
      </c>
      <c r="AF19" s="152">
        <f t="shared" si="11"/>
        <v>0</v>
      </c>
      <c r="AG19" s="152">
        <v>0</v>
      </c>
      <c r="AH19" s="152">
        <v>0</v>
      </c>
      <c r="AI19" s="152">
        <f t="shared" si="12"/>
        <v>0</v>
      </c>
      <c r="AJ19" s="152">
        <v>26707</v>
      </c>
      <c r="AK19" s="152">
        <v>0</v>
      </c>
      <c r="AL19" s="152">
        <f t="shared" si="13"/>
        <v>26707</v>
      </c>
      <c r="AM19" s="152">
        <v>0</v>
      </c>
      <c r="AN19" s="152">
        <v>0</v>
      </c>
      <c r="AO19" s="152">
        <f t="shared" si="14"/>
        <v>0</v>
      </c>
      <c r="AP19" s="152">
        <v>0</v>
      </c>
      <c r="AQ19" s="152">
        <v>0</v>
      </c>
      <c r="AR19" s="152">
        <f t="shared" si="15"/>
        <v>0</v>
      </c>
      <c r="AS19" s="152">
        <v>0</v>
      </c>
      <c r="AT19" s="152">
        <v>0</v>
      </c>
      <c r="AU19" s="152">
        <f t="shared" si="16"/>
        <v>0</v>
      </c>
      <c r="AV19" s="152">
        <v>0</v>
      </c>
      <c r="AW19" s="152">
        <v>0</v>
      </c>
      <c r="AX19" s="152">
        <f t="shared" si="17"/>
        <v>0</v>
      </c>
    </row>
    <row r="20" spans="1:50" ht="14.25">
      <c r="A20" s="147">
        <v>5100</v>
      </c>
      <c r="B20" s="143" t="s">
        <v>9</v>
      </c>
      <c r="C20" s="167">
        <f t="shared" si="0"/>
        <v>41870</v>
      </c>
      <c r="D20" s="167">
        <f t="shared" si="1"/>
        <v>0</v>
      </c>
      <c r="E20" s="167">
        <f t="shared" si="2"/>
        <v>41870</v>
      </c>
      <c r="F20" s="152">
        <v>0</v>
      </c>
      <c r="G20" s="152">
        <v>0</v>
      </c>
      <c r="H20" s="152">
        <f t="shared" si="3"/>
        <v>0</v>
      </c>
      <c r="I20" s="152">
        <v>670</v>
      </c>
      <c r="J20" s="152">
        <v>0</v>
      </c>
      <c r="K20" s="152">
        <f t="shared" si="4"/>
        <v>670</v>
      </c>
      <c r="L20" s="152">
        <v>41200</v>
      </c>
      <c r="M20" s="152">
        <v>0</v>
      </c>
      <c r="N20" s="152">
        <f t="shared" si="5"/>
        <v>41200</v>
      </c>
      <c r="O20" s="152">
        <v>0</v>
      </c>
      <c r="P20" s="152">
        <v>0</v>
      </c>
      <c r="Q20" s="152">
        <f t="shared" si="6"/>
        <v>0</v>
      </c>
      <c r="R20" s="152">
        <v>0</v>
      </c>
      <c r="S20" s="152">
        <v>0</v>
      </c>
      <c r="T20" s="152">
        <f t="shared" si="7"/>
        <v>0</v>
      </c>
      <c r="U20" s="152">
        <v>0</v>
      </c>
      <c r="V20" s="152">
        <v>0</v>
      </c>
      <c r="W20" s="152">
        <f t="shared" si="8"/>
        <v>0</v>
      </c>
      <c r="X20" s="152">
        <v>0</v>
      </c>
      <c r="Y20" s="152">
        <v>0</v>
      </c>
      <c r="Z20" s="152">
        <f t="shared" si="9"/>
        <v>0</v>
      </c>
      <c r="AA20" s="152">
        <v>0</v>
      </c>
      <c r="AB20" s="152">
        <v>0</v>
      </c>
      <c r="AC20" s="152">
        <f t="shared" si="10"/>
        <v>0</v>
      </c>
      <c r="AD20" s="152">
        <v>0</v>
      </c>
      <c r="AE20" s="152">
        <v>0</v>
      </c>
      <c r="AF20" s="152">
        <f t="shared" si="11"/>
        <v>0</v>
      </c>
      <c r="AG20" s="152">
        <v>0</v>
      </c>
      <c r="AH20" s="152">
        <v>0</v>
      </c>
      <c r="AI20" s="152">
        <f t="shared" si="12"/>
        <v>0</v>
      </c>
      <c r="AJ20" s="152">
        <v>0</v>
      </c>
      <c r="AK20" s="152">
        <v>0</v>
      </c>
      <c r="AL20" s="152">
        <f t="shared" si="13"/>
        <v>0</v>
      </c>
      <c r="AM20" s="152">
        <v>0</v>
      </c>
      <c r="AN20" s="152">
        <v>0</v>
      </c>
      <c r="AO20" s="152">
        <f t="shared" si="14"/>
        <v>0</v>
      </c>
      <c r="AP20" s="152">
        <v>0</v>
      </c>
      <c r="AQ20" s="152">
        <v>0</v>
      </c>
      <c r="AR20" s="152">
        <f t="shared" si="15"/>
        <v>0</v>
      </c>
      <c r="AS20" s="152">
        <v>0</v>
      </c>
      <c r="AT20" s="152">
        <v>0</v>
      </c>
      <c r="AU20" s="152">
        <f t="shared" si="16"/>
        <v>0</v>
      </c>
      <c r="AV20" s="152">
        <v>0</v>
      </c>
      <c r="AW20" s="152">
        <v>0</v>
      </c>
      <c r="AX20" s="152">
        <f t="shared" si="17"/>
        <v>0</v>
      </c>
    </row>
    <row r="21" spans="1:50" ht="14.25">
      <c r="A21" s="147">
        <v>5200</v>
      </c>
      <c r="B21" s="143" t="s">
        <v>10</v>
      </c>
      <c r="C21" s="167">
        <f t="shared" si="0"/>
        <v>17700</v>
      </c>
      <c r="D21" s="167">
        <f t="shared" si="1"/>
        <v>7500</v>
      </c>
      <c r="E21" s="167">
        <f t="shared" si="2"/>
        <v>25200</v>
      </c>
      <c r="F21" s="152">
        <v>0</v>
      </c>
      <c r="G21" s="152">
        <v>0</v>
      </c>
      <c r="H21" s="152">
        <f t="shared" si="3"/>
        <v>0</v>
      </c>
      <c r="I21" s="152">
        <v>1100</v>
      </c>
      <c r="J21" s="152">
        <v>0</v>
      </c>
      <c r="K21" s="152">
        <f t="shared" si="4"/>
        <v>1100</v>
      </c>
      <c r="L21" s="152">
        <v>16600</v>
      </c>
      <c r="M21" s="152">
        <v>7500</v>
      </c>
      <c r="N21" s="152">
        <f t="shared" si="5"/>
        <v>24100</v>
      </c>
      <c r="O21" s="152">
        <v>0</v>
      </c>
      <c r="P21" s="152">
        <v>0</v>
      </c>
      <c r="Q21" s="152">
        <f t="shared" si="6"/>
        <v>0</v>
      </c>
      <c r="R21" s="152">
        <v>0</v>
      </c>
      <c r="S21" s="152">
        <v>0</v>
      </c>
      <c r="T21" s="152">
        <f t="shared" si="7"/>
        <v>0</v>
      </c>
      <c r="U21" s="152">
        <v>0</v>
      </c>
      <c r="V21" s="152">
        <v>0</v>
      </c>
      <c r="W21" s="152">
        <f t="shared" si="8"/>
        <v>0</v>
      </c>
      <c r="X21" s="152">
        <v>0</v>
      </c>
      <c r="Y21" s="152">
        <v>0</v>
      </c>
      <c r="Z21" s="152">
        <f t="shared" si="9"/>
        <v>0</v>
      </c>
      <c r="AA21" s="152">
        <v>0</v>
      </c>
      <c r="AB21" s="152">
        <v>0</v>
      </c>
      <c r="AC21" s="152">
        <f t="shared" si="10"/>
        <v>0</v>
      </c>
      <c r="AD21" s="152">
        <v>0</v>
      </c>
      <c r="AE21" s="152">
        <v>0</v>
      </c>
      <c r="AF21" s="152">
        <f t="shared" si="11"/>
        <v>0</v>
      </c>
      <c r="AG21" s="152">
        <v>0</v>
      </c>
      <c r="AH21" s="152">
        <v>0</v>
      </c>
      <c r="AI21" s="152">
        <f t="shared" si="12"/>
        <v>0</v>
      </c>
      <c r="AJ21" s="152">
        <v>0</v>
      </c>
      <c r="AK21" s="152">
        <v>0</v>
      </c>
      <c r="AL21" s="152">
        <f t="shared" si="13"/>
        <v>0</v>
      </c>
      <c r="AM21" s="152">
        <v>0</v>
      </c>
      <c r="AN21" s="152">
        <v>0</v>
      </c>
      <c r="AO21" s="152">
        <f t="shared" si="14"/>
        <v>0</v>
      </c>
      <c r="AP21" s="152">
        <v>0</v>
      </c>
      <c r="AQ21" s="152">
        <v>0</v>
      </c>
      <c r="AR21" s="152">
        <f t="shared" si="15"/>
        <v>0</v>
      </c>
      <c r="AS21" s="152">
        <v>0</v>
      </c>
      <c r="AT21" s="152">
        <v>0</v>
      </c>
      <c r="AU21" s="152">
        <f t="shared" si="16"/>
        <v>0</v>
      </c>
      <c r="AV21" s="152">
        <v>0</v>
      </c>
      <c r="AW21" s="152">
        <v>0</v>
      </c>
      <c r="AX21" s="152">
        <f t="shared" si="17"/>
        <v>0</v>
      </c>
    </row>
    <row r="22" spans="1:50" s="38" customFormat="1" ht="14.25">
      <c r="A22" s="147">
        <v>6500</v>
      </c>
      <c r="B22" s="143" t="s">
        <v>330</v>
      </c>
      <c r="C22" s="167">
        <f t="shared" si="0"/>
        <v>6560</v>
      </c>
      <c r="D22" s="167">
        <f t="shared" si="1"/>
        <v>0</v>
      </c>
      <c r="E22" s="167">
        <f t="shared" si="2"/>
        <v>6560</v>
      </c>
      <c r="F22" s="152">
        <v>1000</v>
      </c>
      <c r="G22" s="152">
        <v>0</v>
      </c>
      <c r="H22" s="152">
        <f t="shared" si="3"/>
        <v>1000</v>
      </c>
      <c r="I22" s="152">
        <v>5560</v>
      </c>
      <c r="J22" s="152">
        <v>0</v>
      </c>
      <c r="K22" s="152">
        <f t="shared" si="4"/>
        <v>5560</v>
      </c>
      <c r="L22" s="152">
        <v>0</v>
      </c>
      <c r="M22" s="152">
        <v>0</v>
      </c>
      <c r="N22" s="152">
        <f t="shared" si="5"/>
        <v>0</v>
      </c>
      <c r="O22" s="152">
        <v>0</v>
      </c>
      <c r="P22" s="152">
        <v>0</v>
      </c>
      <c r="Q22" s="152">
        <f t="shared" si="6"/>
        <v>0</v>
      </c>
      <c r="R22" s="152">
        <v>0</v>
      </c>
      <c r="S22" s="152">
        <v>0</v>
      </c>
      <c r="T22" s="152">
        <f t="shared" si="7"/>
        <v>0</v>
      </c>
      <c r="U22" s="152">
        <v>0</v>
      </c>
      <c r="V22" s="152">
        <v>0</v>
      </c>
      <c r="W22" s="152">
        <f t="shared" si="8"/>
        <v>0</v>
      </c>
      <c r="X22" s="152">
        <v>0</v>
      </c>
      <c r="Y22" s="152">
        <v>0</v>
      </c>
      <c r="Z22" s="152">
        <f t="shared" si="9"/>
        <v>0</v>
      </c>
      <c r="AA22" s="152">
        <v>0</v>
      </c>
      <c r="AB22" s="152">
        <v>0</v>
      </c>
      <c r="AC22" s="152">
        <f t="shared" si="10"/>
        <v>0</v>
      </c>
      <c r="AD22" s="152">
        <v>0</v>
      </c>
      <c r="AE22" s="152">
        <v>0</v>
      </c>
      <c r="AF22" s="152">
        <f t="shared" si="11"/>
        <v>0</v>
      </c>
      <c r="AG22" s="152">
        <v>0</v>
      </c>
      <c r="AH22" s="152">
        <v>0</v>
      </c>
      <c r="AI22" s="152">
        <f t="shared" si="12"/>
        <v>0</v>
      </c>
      <c r="AJ22" s="152">
        <v>0</v>
      </c>
      <c r="AK22" s="152">
        <v>0</v>
      </c>
      <c r="AL22" s="152">
        <f t="shared" si="13"/>
        <v>0</v>
      </c>
      <c r="AM22" s="152">
        <v>0</v>
      </c>
      <c r="AN22" s="152">
        <v>0</v>
      </c>
      <c r="AO22" s="152">
        <f t="shared" si="14"/>
        <v>0</v>
      </c>
      <c r="AP22" s="152">
        <v>0</v>
      </c>
      <c r="AQ22" s="152">
        <v>0</v>
      </c>
      <c r="AR22" s="152">
        <f t="shared" si="15"/>
        <v>0</v>
      </c>
      <c r="AS22" s="152">
        <v>0</v>
      </c>
      <c r="AT22" s="152">
        <v>0</v>
      </c>
      <c r="AU22" s="152">
        <f t="shared" si="16"/>
        <v>0</v>
      </c>
      <c r="AV22" s="152">
        <v>0</v>
      </c>
      <c r="AW22" s="152">
        <v>0</v>
      </c>
      <c r="AX22" s="152">
        <f t="shared" si="17"/>
        <v>0</v>
      </c>
    </row>
    <row r="23" spans="1:50" ht="14.25">
      <c r="A23" s="147">
        <v>7210</v>
      </c>
      <c r="B23" s="143" t="s">
        <v>59</v>
      </c>
      <c r="C23" s="167">
        <f t="shared" si="0"/>
        <v>1130000</v>
      </c>
      <c r="D23" s="167">
        <f t="shared" si="1"/>
        <v>1362438</v>
      </c>
      <c r="E23" s="167">
        <f t="shared" si="2"/>
        <v>2492438</v>
      </c>
      <c r="F23" s="152">
        <v>0</v>
      </c>
      <c r="G23" s="152">
        <v>0</v>
      </c>
      <c r="H23" s="152">
        <f t="shared" si="3"/>
        <v>0</v>
      </c>
      <c r="I23" s="152">
        <v>0</v>
      </c>
      <c r="J23" s="156">
        <v>1357878</v>
      </c>
      <c r="K23" s="156">
        <f t="shared" si="4"/>
        <v>1357878</v>
      </c>
      <c r="L23" s="152">
        <v>0</v>
      </c>
      <c r="M23" s="152">
        <v>0</v>
      </c>
      <c r="N23" s="152">
        <f t="shared" si="5"/>
        <v>0</v>
      </c>
      <c r="O23" s="152">
        <v>0</v>
      </c>
      <c r="P23" s="152">
        <v>0</v>
      </c>
      <c r="Q23" s="152">
        <f t="shared" si="6"/>
        <v>0</v>
      </c>
      <c r="R23" s="152">
        <v>0</v>
      </c>
      <c r="S23" s="152">
        <v>0</v>
      </c>
      <c r="T23" s="152">
        <f t="shared" si="7"/>
        <v>0</v>
      </c>
      <c r="U23" s="152">
        <v>0</v>
      </c>
      <c r="V23" s="152">
        <v>0</v>
      </c>
      <c r="W23" s="152">
        <f t="shared" si="8"/>
        <v>0</v>
      </c>
      <c r="X23" s="152">
        <v>0</v>
      </c>
      <c r="Y23" s="152">
        <v>0</v>
      </c>
      <c r="Z23" s="152">
        <f t="shared" si="9"/>
        <v>0</v>
      </c>
      <c r="AA23" s="152">
        <v>0</v>
      </c>
      <c r="AB23" s="152">
        <v>0</v>
      </c>
      <c r="AC23" s="152">
        <f t="shared" si="10"/>
        <v>0</v>
      </c>
      <c r="AD23" s="152">
        <v>1130000</v>
      </c>
      <c r="AE23" s="152">
        <v>0</v>
      </c>
      <c r="AF23" s="152">
        <f t="shared" si="11"/>
        <v>1130000</v>
      </c>
      <c r="AG23" s="152">
        <v>0</v>
      </c>
      <c r="AH23" s="152">
        <v>0</v>
      </c>
      <c r="AI23" s="152">
        <f t="shared" si="12"/>
        <v>0</v>
      </c>
      <c r="AJ23" s="152">
        <v>0</v>
      </c>
      <c r="AK23" s="152">
        <v>0</v>
      </c>
      <c r="AL23" s="152">
        <f t="shared" si="13"/>
        <v>0</v>
      </c>
      <c r="AM23" s="152">
        <v>0</v>
      </c>
      <c r="AN23" s="152">
        <v>0</v>
      </c>
      <c r="AO23" s="152">
        <f t="shared" si="14"/>
        <v>0</v>
      </c>
      <c r="AP23" s="152">
        <v>0</v>
      </c>
      <c r="AQ23" s="152">
        <v>0</v>
      </c>
      <c r="AR23" s="152">
        <f t="shared" si="15"/>
        <v>0</v>
      </c>
      <c r="AS23" s="152">
        <v>0</v>
      </c>
      <c r="AT23" s="152">
        <v>0</v>
      </c>
      <c r="AU23" s="152">
        <f t="shared" si="16"/>
        <v>0</v>
      </c>
      <c r="AV23" s="152">
        <v>0</v>
      </c>
      <c r="AW23" s="152">
        <v>4560</v>
      </c>
      <c r="AX23" s="152">
        <f t="shared" si="17"/>
        <v>4560</v>
      </c>
    </row>
    <row r="24" spans="1:50" s="38" customFormat="1" ht="14.25">
      <c r="A24" s="147">
        <v>7245</v>
      </c>
      <c r="B24" s="143" t="s">
        <v>442</v>
      </c>
      <c r="C24" s="167">
        <f t="shared" si="0"/>
        <v>2683</v>
      </c>
      <c r="D24" s="167">
        <f t="shared" si="1"/>
        <v>0</v>
      </c>
      <c r="E24" s="167">
        <f t="shared" si="2"/>
        <v>2683</v>
      </c>
      <c r="F24" s="152">
        <v>0</v>
      </c>
      <c r="G24" s="152">
        <v>0</v>
      </c>
      <c r="H24" s="152">
        <f t="shared" si="3"/>
        <v>0</v>
      </c>
      <c r="I24" s="152">
        <v>0</v>
      </c>
      <c r="J24" s="152">
        <v>0</v>
      </c>
      <c r="K24" s="152">
        <f t="shared" si="4"/>
        <v>0</v>
      </c>
      <c r="L24" s="152">
        <v>0</v>
      </c>
      <c r="M24" s="152">
        <v>0</v>
      </c>
      <c r="N24" s="152">
        <f t="shared" si="5"/>
        <v>0</v>
      </c>
      <c r="O24" s="152">
        <v>0</v>
      </c>
      <c r="P24" s="152">
        <v>0</v>
      </c>
      <c r="Q24" s="152">
        <f t="shared" si="6"/>
        <v>0</v>
      </c>
      <c r="R24" s="152">
        <v>0</v>
      </c>
      <c r="S24" s="152">
        <v>0</v>
      </c>
      <c r="T24" s="152">
        <f t="shared" si="7"/>
        <v>0</v>
      </c>
      <c r="U24" s="152">
        <v>0</v>
      </c>
      <c r="V24" s="152">
        <v>0</v>
      </c>
      <c r="W24" s="152">
        <f t="shared" si="8"/>
        <v>0</v>
      </c>
      <c r="X24" s="152">
        <v>1947</v>
      </c>
      <c r="Y24" s="152">
        <v>0</v>
      </c>
      <c r="Z24" s="152">
        <f t="shared" si="9"/>
        <v>1947</v>
      </c>
      <c r="AA24" s="152">
        <v>0</v>
      </c>
      <c r="AB24" s="152">
        <v>0</v>
      </c>
      <c r="AC24" s="152">
        <f t="shared" si="10"/>
        <v>0</v>
      </c>
      <c r="AD24" s="152">
        <v>0</v>
      </c>
      <c r="AE24" s="152">
        <v>0</v>
      </c>
      <c r="AF24" s="152">
        <f t="shared" si="11"/>
        <v>0</v>
      </c>
      <c r="AG24" s="152">
        <v>0</v>
      </c>
      <c r="AH24" s="152">
        <v>0</v>
      </c>
      <c r="AI24" s="152">
        <f t="shared" si="12"/>
        <v>0</v>
      </c>
      <c r="AJ24" s="152">
        <v>0</v>
      </c>
      <c r="AK24" s="152">
        <v>0</v>
      </c>
      <c r="AL24" s="152">
        <f t="shared" si="13"/>
        <v>0</v>
      </c>
      <c r="AM24" s="152">
        <v>0</v>
      </c>
      <c r="AN24" s="152">
        <v>0</v>
      </c>
      <c r="AO24" s="152">
        <f t="shared" si="14"/>
        <v>0</v>
      </c>
      <c r="AP24" s="152">
        <v>0</v>
      </c>
      <c r="AQ24" s="152">
        <v>0</v>
      </c>
      <c r="AR24" s="152">
        <f t="shared" si="15"/>
        <v>0</v>
      </c>
      <c r="AS24" s="152">
        <v>736</v>
      </c>
      <c r="AT24" s="152">
        <v>0</v>
      </c>
      <c r="AU24" s="152">
        <f t="shared" si="16"/>
        <v>736</v>
      </c>
      <c r="AV24" s="152">
        <v>0</v>
      </c>
      <c r="AW24" s="152">
        <v>0</v>
      </c>
      <c r="AX24" s="152">
        <f t="shared" si="17"/>
        <v>0</v>
      </c>
    </row>
    <row r="25" spans="1:50" ht="14.25">
      <c r="A25" s="147">
        <v>7260</v>
      </c>
      <c r="B25" s="143" t="s">
        <v>11</v>
      </c>
      <c r="C25" s="167">
        <f t="shared" si="0"/>
        <v>2099387</v>
      </c>
      <c r="D25" s="167">
        <f t="shared" si="1"/>
        <v>0</v>
      </c>
      <c r="E25" s="167">
        <f t="shared" si="2"/>
        <v>2099387</v>
      </c>
      <c r="F25" s="152">
        <v>0</v>
      </c>
      <c r="G25" s="152">
        <v>0</v>
      </c>
      <c r="H25" s="152">
        <f t="shared" si="3"/>
        <v>0</v>
      </c>
      <c r="I25" s="152">
        <v>0</v>
      </c>
      <c r="J25" s="152">
        <v>0</v>
      </c>
      <c r="K25" s="152">
        <f t="shared" si="4"/>
        <v>0</v>
      </c>
      <c r="L25" s="152">
        <v>0</v>
      </c>
      <c r="M25" s="152">
        <v>0</v>
      </c>
      <c r="N25" s="152">
        <f t="shared" si="5"/>
        <v>0</v>
      </c>
      <c r="O25" s="152">
        <v>0</v>
      </c>
      <c r="P25" s="152">
        <v>0</v>
      </c>
      <c r="Q25" s="152">
        <f t="shared" si="6"/>
        <v>0</v>
      </c>
      <c r="R25" s="152">
        <v>0</v>
      </c>
      <c r="S25" s="152">
        <v>0</v>
      </c>
      <c r="T25" s="152">
        <f t="shared" si="7"/>
        <v>0</v>
      </c>
      <c r="U25" s="152">
        <v>0</v>
      </c>
      <c r="V25" s="152">
        <v>0</v>
      </c>
      <c r="W25" s="152">
        <f t="shared" si="8"/>
        <v>0</v>
      </c>
      <c r="X25" s="152">
        <v>0</v>
      </c>
      <c r="Y25" s="152">
        <v>0</v>
      </c>
      <c r="Z25" s="152">
        <f t="shared" si="9"/>
        <v>0</v>
      </c>
      <c r="AA25" s="152">
        <v>0</v>
      </c>
      <c r="AB25" s="152">
        <v>0</v>
      </c>
      <c r="AC25" s="152">
        <f t="shared" si="10"/>
        <v>0</v>
      </c>
      <c r="AD25" s="152">
        <v>0</v>
      </c>
      <c r="AE25" s="152">
        <v>0</v>
      </c>
      <c r="AF25" s="152">
        <f t="shared" si="11"/>
        <v>0</v>
      </c>
      <c r="AG25" s="152">
        <v>2099387</v>
      </c>
      <c r="AH25" s="152">
        <v>0</v>
      </c>
      <c r="AI25" s="152">
        <f t="shared" si="12"/>
        <v>2099387</v>
      </c>
      <c r="AJ25" s="152">
        <v>0</v>
      </c>
      <c r="AK25" s="152">
        <v>0</v>
      </c>
      <c r="AL25" s="152">
        <f t="shared" si="13"/>
        <v>0</v>
      </c>
      <c r="AM25" s="152">
        <v>0</v>
      </c>
      <c r="AN25" s="152">
        <v>0</v>
      </c>
      <c r="AO25" s="152">
        <f t="shared" si="14"/>
        <v>0</v>
      </c>
      <c r="AP25" s="152">
        <v>0</v>
      </c>
      <c r="AQ25" s="152">
        <v>0</v>
      </c>
      <c r="AR25" s="152">
        <f t="shared" si="15"/>
        <v>0</v>
      </c>
      <c r="AS25" s="152">
        <v>0</v>
      </c>
      <c r="AT25" s="152">
        <v>0</v>
      </c>
      <c r="AU25" s="152">
        <f t="shared" si="16"/>
        <v>0</v>
      </c>
      <c r="AV25" s="152">
        <v>0</v>
      </c>
      <c r="AW25" s="152">
        <v>0</v>
      </c>
      <c r="AX25" s="152">
        <f t="shared" si="17"/>
        <v>0</v>
      </c>
    </row>
    <row r="26" spans="1:50" s="38" customFormat="1" ht="14.25">
      <c r="A26" s="147"/>
      <c r="B26" s="143" t="s">
        <v>249</v>
      </c>
      <c r="C26" s="167">
        <f t="shared" si="0"/>
        <v>2157686</v>
      </c>
      <c r="D26" s="167">
        <f t="shared" si="1"/>
        <v>0</v>
      </c>
      <c r="E26" s="167">
        <f t="shared" si="2"/>
        <v>2157686</v>
      </c>
      <c r="F26" s="152">
        <v>0</v>
      </c>
      <c r="G26" s="152">
        <v>0</v>
      </c>
      <c r="H26" s="152">
        <f t="shared" si="3"/>
        <v>0</v>
      </c>
      <c r="I26" s="152">
        <v>0</v>
      </c>
      <c r="J26" s="152">
        <v>0</v>
      </c>
      <c r="K26" s="152">
        <f t="shared" si="4"/>
        <v>0</v>
      </c>
      <c r="L26" s="152">
        <v>0</v>
      </c>
      <c r="M26" s="152"/>
      <c r="N26" s="152">
        <f t="shared" si="5"/>
        <v>0</v>
      </c>
      <c r="O26" s="152">
        <v>0</v>
      </c>
      <c r="P26" s="152">
        <v>0</v>
      </c>
      <c r="Q26" s="152">
        <f t="shared" si="6"/>
        <v>0</v>
      </c>
      <c r="R26" s="152">
        <v>0</v>
      </c>
      <c r="S26" s="152">
        <v>0</v>
      </c>
      <c r="T26" s="152">
        <f t="shared" si="7"/>
        <v>0</v>
      </c>
      <c r="U26" s="152">
        <v>0</v>
      </c>
      <c r="V26" s="152">
        <v>0</v>
      </c>
      <c r="W26" s="152">
        <f t="shared" si="8"/>
        <v>0</v>
      </c>
      <c r="X26" s="152">
        <v>0</v>
      </c>
      <c r="Y26" s="152">
        <v>0</v>
      </c>
      <c r="Z26" s="152">
        <f t="shared" si="9"/>
        <v>0</v>
      </c>
      <c r="AA26" s="152">
        <v>0</v>
      </c>
      <c r="AB26" s="152">
        <v>0</v>
      </c>
      <c r="AC26" s="152">
        <f t="shared" si="10"/>
        <v>0</v>
      </c>
      <c r="AD26" s="152">
        <v>0</v>
      </c>
      <c r="AE26" s="152">
        <v>0</v>
      </c>
      <c r="AF26" s="152">
        <f t="shared" si="11"/>
        <v>0</v>
      </c>
      <c r="AG26" s="152">
        <v>0</v>
      </c>
      <c r="AH26" s="152">
        <v>0</v>
      </c>
      <c r="AI26" s="152">
        <f t="shared" si="12"/>
        <v>0</v>
      </c>
      <c r="AJ26" s="152">
        <v>2157686</v>
      </c>
      <c r="AK26" s="152">
        <v>0</v>
      </c>
      <c r="AL26" s="152">
        <f t="shared" si="13"/>
        <v>2157686</v>
      </c>
      <c r="AM26" s="152">
        <v>0</v>
      </c>
      <c r="AN26" s="152">
        <v>0</v>
      </c>
      <c r="AO26" s="152">
        <f t="shared" si="14"/>
        <v>0</v>
      </c>
      <c r="AP26" s="152">
        <v>0</v>
      </c>
      <c r="AQ26" s="152"/>
      <c r="AR26" s="152">
        <f t="shared" si="15"/>
        <v>0</v>
      </c>
      <c r="AS26" s="152">
        <v>0</v>
      </c>
      <c r="AT26" s="152">
        <v>0</v>
      </c>
      <c r="AU26" s="152">
        <f t="shared" si="16"/>
        <v>0</v>
      </c>
      <c r="AV26" s="152">
        <v>0</v>
      </c>
      <c r="AW26" s="152">
        <v>0</v>
      </c>
      <c r="AX26" s="152">
        <f t="shared" si="17"/>
        <v>0</v>
      </c>
    </row>
    <row r="27" spans="1:50" ht="14.25">
      <c r="A27" s="143"/>
      <c r="B27" s="166" t="s">
        <v>3</v>
      </c>
      <c r="C27" s="141">
        <f>SUM(C12:C26)</f>
        <v>8558240</v>
      </c>
      <c r="D27" s="141">
        <f>SUM(D12:D26)</f>
        <v>1437337</v>
      </c>
      <c r="E27" s="141">
        <f>SUM(C27:D27)</f>
        <v>9995577</v>
      </c>
      <c r="F27" s="141">
        <f>SUM(F12:F25)</f>
        <v>1477264</v>
      </c>
      <c r="G27" s="141">
        <f>SUM(G12:G26)</f>
        <v>-7500</v>
      </c>
      <c r="H27" s="141">
        <f>SUM(F27:G27)</f>
        <v>1469764</v>
      </c>
      <c r="I27" s="141">
        <f>SUM(I12:I26)</f>
        <v>84840</v>
      </c>
      <c r="J27" s="141">
        <f>SUM(J12:J26)</f>
        <v>1357878</v>
      </c>
      <c r="K27" s="141">
        <f>SUM(I27:J27)</f>
        <v>1442718</v>
      </c>
      <c r="L27" s="141">
        <f>SUM(L12:L25)</f>
        <v>216773</v>
      </c>
      <c r="M27" s="141">
        <f>SUM(M12:M26)</f>
        <v>14062</v>
      </c>
      <c r="N27" s="141">
        <f>SUM(L27:M27)</f>
        <v>230835</v>
      </c>
      <c r="O27" s="141">
        <f>SUM(O12:O25)</f>
        <v>616496</v>
      </c>
      <c r="P27" s="141">
        <f>SUM(P12:P26)</f>
        <v>0</v>
      </c>
      <c r="Q27" s="141">
        <f>SUM(O27:P27)</f>
        <v>616496</v>
      </c>
      <c r="R27" s="141">
        <f>SUM(R12:R26)</f>
        <v>415000</v>
      </c>
      <c r="S27" s="141">
        <f>SUM(S12:S26)</f>
        <v>3000</v>
      </c>
      <c r="T27" s="141">
        <f>SUM(R27:S27)</f>
        <v>418000</v>
      </c>
      <c r="U27" s="141">
        <f>SUM(U12:U26)</f>
        <v>41200</v>
      </c>
      <c r="V27" s="141">
        <f>SUM(V12:V26)</f>
        <v>0</v>
      </c>
      <c r="W27" s="141">
        <f>SUM(U27:V27)</f>
        <v>41200</v>
      </c>
      <c r="X27" s="141">
        <f>SUM(X12:X26)</f>
        <v>18750</v>
      </c>
      <c r="Y27" s="141">
        <f>SUM(Y12:Y26)</f>
        <v>0</v>
      </c>
      <c r="Z27" s="141">
        <f>SUM(X27:Y27)</f>
        <v>18750</v>
      </c>
      <c r="AA27" s="141">
        <f>SUM(AA12:AA26)</f>
        <v>0</v>
      </c>
      <c r="AB27" s="141">
        <f>SUM(AB12:AB26)</f>
        <v>131822</v>
      </c>
      <c r="AC27" s="141">
        <f>SUM(AA27:AB27)</f>
        <v>131822</v>
      </c>
      <c r="AD27" s="141">
        <f>SUM(AD12:AD26)</f>
        <v>1130000</v>
      </c>
      <c r="AE27" s="141">
        <f>SUM(AE12:AE26)</f>
        <v>0</v>
      </c>
      <c r="AF27" s="141">
        <f>SUM(AD27:AE27)</f>
        <v>1130000</v>
      </c>
      <c r="AG27" s="141">
        <f>SUM(AG12:AG25)</f>
        <v>2099387</v>
      </c>
      <c r="AH27" s="141">
        <f>SUM(AH12:AH26)</f>
        <v>0</v>
      </c>
      <c r="AI27" s="141">
        <f>SUM(AG27:AH27)</f>
        <v>2099387</v>
      </c>
      <c r="AJ27" s="141">
        <f>SUM(AJ12:AJ26)</f>
        <v>2251686</v>
      </c>
      <c r="AK27" s="141">
        <f>SUM(AK12:AK26)</f>
        <v>-3000</v>
      </c>
      <c r="AL27" s="141">
        <f>SUM(AJ27:AK27)</f>
        <v>2248686</v>
      </c>
      <c r="AM27" s="141">
        <f>SUM(AM12:AM26)</f>
        <v>111000</v>
      </c>
      <c r="AN27" s="141">
        <f>SUM(AN12:AN26)</f>
        <v>-55451</v>
      </c>
      <c r="AO27" s="141">
        <f>SUM(AM27:AN27)</f>
        <v>55549</v>
      </c>
      <c r="AP27" s="141">
        <f>SUM(AP12:AP25)</f>
        <v>16800</v>
      </c>
      <c r="AQ27" s="141">
        <f>SUM(AQ12:AQ26)</f>
        <v>0</v>
      </c>
      <c r="AR27" s="141">
        <f>SUM(AP27:AQ27)</f>
        <v>16800</v>
      </c>
      <c r="AS27" s="141">
        <f>SUM(AS12:AS26)</f>
        <v>8554</v>
      </c>
      <c r="AT27" s="141">
        <f>SUM(AT12:AT26)</f>
        <v>0</v>
      </c>
      <c r="AU27" s="141">
        <f>SUM(AS27:AT27)</f>
        <v>8554</v>
      </c>
      <c r="AV27" s="141">
        <f>SUM(AV12:AV26)</f>
        <v>70490</v>
      </c>
      <c r="AW27" s="141">
        <f>SUM(AW12:AW26)</f>
        <v>-3474</v>
      </c>
      <c r="AX27" s="141">
        <f>SUM(AV27:AW27)</f>
        <v>67016</v>
      </c>
    </row>
    <row r="28" spans="1:30" ht="14.25">
      <c r="A28" s="1"/>
      <c r="B28" s="1"/>
      <c r="C28" s="1"/>
      <c r="F28" s="1"/>
      <c r="L28" s="1"/>
      <c r="O28" s="1"/>
      <c r="R28" s="1"/>
      <c r="AD28" s="1"/>
    </row>
  </sheetData>
  <sheetProtection/>
  <mergeCells count="18">
    <mergeCell ref="AM9:AP9"/>
    <mergeCell ref="A9:AD9"/>
    <mergeCell ref="F10:H10"/>
    <mergeCell ref="C10:E10"/>
    <mergeCell ref="I10:K10"/>
    <mergeCell ref="L10:N10"/>
    <mergeCell ref="O10:Q10"/>
    <mergeCell ref="R10:T10"/>
    <mergeCell ref="U10:W10"/>
    <mergeCell ref="X10:Z10"/>
    <mergeCell ref="AS10:AU10"/>
    <mergeCell ref="AV10:AX10"/>
    <mergeCell ref="AA10:AC10"/>
    <mergeCell ref="AD10:AF10"/>
    <mergeCell ref="AG10:AI10"/>
    <mergeCell ref="AJ10:AL10"/>
    <mergeCell ref="AM10:AO10"/>
    <mergeCell ref="AP10:AR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6.57421875" style="0" customWidth="1"/>
    <col min="2" max="2" width="32.421875" style="0" customWidth="1"/>
    <col min="3" max="3" width="12.421875" style="0" customWidth="1"/>
    <col min="4" max="5" width="12.421875" style="38" customWidth="1"/>
    <col min="6" max="6" width="12.421875" style="0" customWidth="1"/>
  </cols>
  <sheetData>
    <row r="1" spans="1:6" ht="27" customHeight="1">
      <c r="A1" s="201" t="s">
        <v>443</v>
      </c>
      <c r="B1" s="201"/>
      <c r="C1" s="201"/>
      <c r="D1" s="201"/>
      <c r="E1" s="201"/>
      <c r="F1" s="202"/>
    </row>
    <row r="2" spans="1:8" ht="22.5">
      <c r="A2" s="149" t="s">
        <v>39</v>
      </c>
      <c r="B2" s="140" t="s">
        <v>0</v>
      </c>
      <c r="C2" s="203" t="s">
        <v>12</v>
      </c>
      <c r="D2" s="204"/>
      <c r="E2" s="205"/>
      <c r="F2" s="206" t="s">
        <v>13</v>
      </c>
      <c r="G2" s="207"/>
      <c r="H2" s="207"/>
    </row>
    <row r="3" spans="1:8" ht="22.5">
      <c r="A3" s="149"/>
      <c r="B3" s="140"/>
      <c r="C3" s="164" t="s">
        <v>252</v>
      </c>
      <c r="D3" s="164" t="s">
        <v>465</v>
      </c>
      <c r="E3" s="164" t="s">
        <v>341</v>
      </c>
      <c r="F3" s="148" t="s">
        <v>252</v>
      </c>
      <c r="G3" s="148" t="s">
        <v>465</v>
      </c>
      <c r="H3" s="148" t="s">
        <v>341</v>
      </c>
    </row>
    <row r="4" spans="1:8" ht="14.25">
      <c r="A4" s="147">
        <v>1100</v>
      </c>
      <c r="B4" s="143" t="s">
        <v>4</v>
      </c>
      <c r="C4" s="145">
        <f>F4</f>
        <v>891349</v>
      </c>
      <c r="D4" s="145">
        <f>G4</f>
        <v>-630</v>
      </c>
      <c r="E4" s="145">
        <f>SUM(C4:D4)</f>
        <v>890719</v>
      </c>
      <c r="F4" s="152">
        <v>891349</v>
      </c>
      <c r="G4" s="152">
        <v>-630</v>
      </c>
      <c r="H4" s="152">
        <f>SUM(F4:G4)</f>
        <v>890719</v>
      </c>
    </row>
    <row r="5" spans="1:8" ht="15" customHeight="1">
      <c r="A5" s="147">
        <v>1200</v>
      </c>
      <c r="B5" s="146" t="s">
        <v>43</v>
      </c>
      <c r="C5" s="145">
        <f aca="true" t="shared" si="0" ref="C5:C12">F5</f>
        <v>457640</v>
      </c>
      <c r="D5" s="145">
        <f aca="true" t="shared" si="1" ref="D5:D12">G5</f>
        <v>15262</v>
      </c>
      <c r="E5" s="145">
        <f aca="true" t="shared" si="2" ref="E5:E12">SUM(C5:D5)</f>
        <v>472902</v>
      </c>
      <c r="F5" s="152">
        <v>457640</v>
      </c>
      <c r="G5" s="152">
        <v>15262</v>
      </c>
      <c r="H5" s="152">
        <f aca="true" t="shared" si="3" ref="H5:H12">SUM(F5:G5)</f>
        <v>472902</v>
      </c>
    </row>
    <row r="6" spans="1:8" ht="14.25">
      <c r="A6" s="147">
        <v>2100</v>
      </c>
      <c r="B6" s="143" t="s">
        <v>5</v>
      </c>
      <c r="C6" s="145">
        <f t="shared" si="0"/>
        <v>0</v>
      </c>
      <c r="D6" s="145">
        <f t="shared" si="1"/>
        <v>0</v>
      </c>
      <c r="E6" s="145">
        <f t="shared" si="2"/>
        <v>0</v>
      </c>
      <c r="F6" s="152">
        <v>0</v>
      </c>
      <c r="G6" s="152">
        <v>0</v>
      </c>
      <c r="H6" s="152">
        <f t="shared" si="3"/>
        <v>0</v>
      </c>
    </row>
    <row r="7" spans="1:8" ht="14.25">
      <c r="A7" s="147">
        <v>2200</v>
      </c>
      <c r="B7" s="143" t="s">
        <v>6</v>
      </c>
      <c r="C7" s="145">
        <f t="shared" si="0"/>
        <v>222706</v>
      </c>
      <c r="D7" s="145">
        <f t="shared" si="1"/>
        <v>897</v>
      </c>
      <c r="E7" s="145">
        <f t="shared" si="2"/>
        <v>223603</v>
      </c>
      <c r="F7" s="152">
        <v>222706</v>
      </c>
      <c r="G7" s="152">
        <v>897</v>
      </c>
      <c r="H7" s="152">
        <f t="shared" si="3"/>
        <v>223603</v>
      </c>
    </row>
    <row r="8" spans="1:8" ht="15" customHeight="1">
      <c r="A8" s="147">
        <v>2300</v>
      </c>
      <c r="B8" s="146" t="s">
        <v>507</v>
      </c>
      <c r="C8" s="145">
        <f t="shared" si="0"/>
        <v>143615</v>
      </c>
      <c r="D8" s="145">
        <f t="shared" si="1"/>
        <v>-4342</v>
      </c>
      <c r="E8" s="145">
        <f t="shared" si="2"/>
        <v>139273</v>
      </c>
      <c r="F8" s="152">
        <v>143615</v>
      </c>
      <c r="G8" s="152">
        <v>-4342</v>
      </c>
      <c r="H8" s="152">
        <f t="shared" si="3"/>
        <v>139273</v>
      </c>
    </row>
    <row r="9" spans="1:8" ht="14.25">
      <c r="A9" s="147">
        <v>2400</v>
      </c>
      <c r="B9" s="143" t="s">
        <v>7</v>
      </c>
      <c r="C9" s="145">
        <f t="shared" si="0"/>
        <v>0</v>
      </c>
      <c r="D9" s="145">
        <f t="shared" si="1"/>
        <v>0</v>
      </c>
      <c r="E9" s="145">
        <f t="shared" si="2"/>
        <v>0</v>
      </c>
      <c r="F9" s="152">
        <v>0</v>
      </c>
      <c r="G9" s="152">
        <v>0</v>
      </c>
      <c r="H9" s="152">
        <f t="shared" si="3"/>
        <v>0</v>
      </c>
    </row>
    <row r="10" spans="1:8" ht="14.25">
      <c r="A10" s="147">
        <v>2500</v>
      </c>
      <c r="B10" s="143" t="s">
        <v>8</v>
      </c>
      <c r="C10" s="145">
        <f t="shared" si="0"/>
        <v>1260</v>
      </c>
      <c r="D10" s="145">
        <f t="shared" si="1"/>
        <v>611</v>
      </c>
      <c r="E10" s="145">
        <f t="shared" si="2"/>
        <v>1871</v>
      </c>
      <c r="F10" s="152">
        <v>1260</v>
      </c>
      <c r="G10" s="152">
        <v>611</v>
      </c>
      <c r="H10" s="152">
        <f t="shared" si="3"/>
        <v>1871</v>
      </c>
    </row>
    <row r="11" spans="1:8" ht="14.25">
      <c r="A11" s="147">
        <v>5100</v>
      </c>
      <c r="B11" s="143" t="s">
        <v>9</v>
      </c>
      <c r="C11" s="145">
        <f t="shared" si="0"/>
        <v>1250</v>
      </c>
      <c r="D11" s="145">
        <f t="shared" si="1"/>
        <v>-258</v>
      </c>
      <c r="E11" s="145">
        <f t="shared" si="2"/>
        <v>992</v>
      </c>
      <c r="F11" s="152">
        <v>1250</v>
      </c>
      <c r="G11" s="152">
        <v>-258</v>
      </c>
      <c r="H11" s="152">
        <f t="shared" si="3"/>
        <v>992</v>
      </c>
    </row>
    <row r="12" spans="1:8" ht="14.25">
      <c r="A12" s="147">
        <v>5200</v>
      </c>
      <c r="B12" s="143" t="s">
        <v>10</v>
      </c>
      <c r="C12" s="145">
        <f t="shared" si="0"/>
        <v>38240</v>
      </c>
      <c r="D12" s="145">
        <f t="shared" si="1"/>
        <v>-2863</v>
      </c>
      <c r="E12" s="145">
        <f t="shared" si="2"/>
        <v>35377</v>
      </c>
      <c r="F12" s="152">
        <v>38240</v>
      </c>
      <c r="G12" s="152">
        <v>-2863</v>
      </c>
      <c r="H12" s="152">
        <f t="shared" si="3"/>
        <v>35377</v>
      </c>
    </row>
    <row r="13" spans="1:8" ht="14.25">
      <c r="A13" s="143"/>
      <c r="B13" s="166" t="s">
        <v>3</v>
      </c>
      <c r="C13" s="141">
        <f>SUM(C4:C12)</f>
        <v>1756060</v>
      </c>
      <c r="D13" s="141">
        <f>SUM(D4:D12)</f>
        <v>8677</v>
      </c>
      <c r="E13" s="141">
        <f>SUM(C13:D13)</f>
        <v>1764737</v>
      </c>
      <c r="F13" s="141">
        <f>SUM(F4:F12)</f>
        <v>1756060</v>
      </c>
      <c r="G13" s="141">
        <f>SUM(G4:G12)</f>
        <v>8677</v>
      </c>
      <c r="H13" s="141">
        <f>SUM(H4:H12)</f>
        <v>1764737</v>
      </c>
    </row>
  </sheetData>
  <sheetProtection/>
  <mergeCells count="3">
    <mergeCell ref="A1:F1"/>
    <mergeCell ref="C2:E2"/>
    <mergeCell ref="F2:H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5"/>
  <sheetViews>
    <sheetView zoomScalePageLayoutView="0" workbookViewId="0" topLeftCell="A7">
      <pane xSplit="1" topLeftCell="B1" activePane="topRight" state="frozen"/>
      <selection pane="topLeft" activeCell="A1" sqref="A1"/>
      <selection pane="topRight" activeCell="AF16" sqref="AF16"/>
    </sheetView>
  </sheetViews>
  <sheetFormatPr defaultColWidth="9.140625" defaultRowHeight="15"/>
  <cols>
    <col min="2" max="2" width="28.00390625" style="0" customWidth="1"/>
    <col min="3" max="3" width="12.28125" style="0" customWidth="1"/>
    <col min="4" max="5" width="12.28125" style="38" customWidth="1"/>
    <col min="6" max="6" width="13.421875" style="0" customWidth="1"/>
    <col min="7" max="8" width="13.421875" style="38" customWidth="1"/>
    <col min="9" max="9" width="13.140625" style="0" customWidth="1"/>
    <col min="10" max="11" width="13.140625" style="38" customWidth="1"/>
    <col min="12" max="12" width="12.8515625" style="0" customWidth="1"/>
    <col min="13" max="14" width="12.8515625" style="38" customWidth="1"/>
    <col min="15" max="15" width="12.28125" style="0" customWidth="1"/>
    <col min="16" max="20" width="12.28125" style="38" customWidth="1"/>
    <col min="21" max="23" width="13.28125" style="38" customWidth="1"/>
    <col min="24" max="24" width="12.28125" style="0" customWidth="1"/>
    <col min="25" max="29" width="12.28125" style="38" customWidth="1"/>
    <col min="30" max="30" width="12.28125" style="0" customWidth="1"/>
    <col min="31" max="32" width="12.28125" style="38" customWidth="1"/>
    <col min="33" max="33" width="12.421875" style="0" customWidth="1"/>
  </cols>
  <sheetData>
    <row r="1" spans="1:23" ht="15">
      <c r="A1" s="150" t="s">
        <v>303</v>
      </c>
      <c r="B1" s="72"/>
      <c r="C1" s="68"/>
      <c r="D1" s="68"/>
      <c r="E1" s="68"/>
      <c r="F1" s="213"/>
      <c r="G1" s="213"/>
      <c r="H1" s="213"/>
      <c r="I1" s="213"/>
      <c r="J1" s="213"/>
      <c r="K1" s="213"/>
      <c r="L1" s="213"/>
      <c r="M1" s="105"/>
      <c r="N1" s="105"/>
      <c r="O1" s="72"/>
      <c r="P1" s="72"/>
      <c r="Q1" s="72"/>
      <c r="R1" s="72"/>
      <c r="S1" s="72"/>
      <c r="T1" s="72"/>
      <c r="U1" s="72"/>
      <c r="V1" s="72"/>
      <c r="W1" s="72"/>
    </row>
    <row r="2" spans="1:35" ht="41.25" customHeight="1">
      <c r="A2" s="149" t="s">
        <v>39</v>
      </c>
      <c r="B2" s="140" t="s">
        <v>0</v>
      </c>
      <c r="C2" s="208" t="s">
        <v>12</v>
      </c>
      <c r="D2" s="193"/>
      <c r="E2" s="193"/>
      <c r="F2" s="209" t="s">
        <v>335</v>
      </c>
      <c r="G2" s="193"/>
      <c r="H2" s="194"/>
      <c r="I2" s="195" t="s">
        <v>357</v>
      </c>
      <c r="J2" s="193"/>
      <c r="K2" s="194"/>
      <c r="L2" s="195" t="s">
        <v>336</v>
      </c>
      <c r="M2" s="193"/>
      <c r="N2" s="194"/>
      <c r="O2" s="195" t="s">
        <v>358</v>
      </c>
      <c r="P2" s="193"/>
      <c r="Q2" s="194"/>
      <c r="R2" s="195" t="s">
        <v>395</v>
      </c>
      <c r="S2" s="193"/>
      <c r="T2" s="194"/>
      <c r="U2" s="210" t="s">
        <v>352</v>
      </c>
      <c r="V2" s="211"/>
      <c r="W2" s="212"/>
      <c r="X2" s="195" t="s">
        <v>332</v>
      </c>
      <c r="Y2" s="193"/>
      <c r="Z2" s="194"/>
      <c r="AA2" s="195" t="s">
        <v>483</v>
      </c>
      <c r="AB2" s="193"/>
      <c r="AC2" s="194"/>
      <c r="AD2" s="195" t="s">
        <v>333</v>
      </c>
      <c r="AE2" s="193"/>
      <c r="AF2" s="194"/>
      <c r="AG2" s="195" t="s">
        <v>334</v>
      </c>
      <c r="AH2" s="193"/>
      <c r="AI2" s="194"/>
    </row>
    <row r="3" spans="1:35" ht="22.5">
      <c r="A3" s="149"/>
      <c r="B3" s="140"/>
      <c r="C3" s="148" t="s">
        <v>252</v>
      </c>
      <c r="D3" s="148" t="s">
        <v>465</v>
      </c>
      <c r="E3" s="148" t="s">
        <v>341</v>
      </c>
      <c r="F3" s="164" t="s">
        <v>252</v>
      </c>
      <c r="G3" s="164" t="s">
        <v>465</v>
      </c>
      <c r="H3" s="164" t="s">
        <v>341</v>
      </c>
      <c r="I3" s="148" t="s">
        <v>252</v>
      </c>
      <c r="J3" s="148" t="s">
        <v>465</v>
      </c>
      <c r="K3" s="148" t="s">
        <v>341</v>
      </c>
      <c r="L3" s="148" t="s">
        <v>252</v>
      </c>
      <c r="M3" s="148" t="s">
        <v>465</v>
      </c>
      <c r="N3" s="148" t="s">
        <v>341</v>
      </c>
      <c r="O3" s="164" t="s">
        <v>252</v>
      </c>
      <c r="P3" s="164" t="s">
        <v>465</v>
      </c>
      <c r="Q3" s="164" t="s">
        <v>341</v>
      </c>
      <c r="R3" s="148" t="s">
        <v>252</v>
      </c>
      <c r="S3" s="148" t="s">
        <v>465</v>
      </c>
      <c r="T3" s="148" t="s">
        <v>341</v>
      </c>
      <c r="U3" s="148" t="s">
        <v>252</v>
      </c>
      <c r="V3" s="148" t="s">
        <v>465</v>
      </c>
      <c r="W3" s="148" t="s">
        <v>341</v>
      </c>
      <c r="X3" s="148" t="s">
        <v>252</v>
      </c>
      <c r="Y3" s="148" t="s">
        <v>465</v>
      </c>
      <c r="Z3" s="148" t="s">
        <v>341</v>
      </c>
      <c r="AA3" s="148" t="s">
        <v>252</v>
      </c>
      <c r="AB3" s="148" t="s">
        <v>465</v>
      </c>
      <c r="AC3" s="148" t="s">
        <v>341</v>
      </c>
      <c r="AD3" s="148" t="s">
        <v>252</v>
      </c>
      <c r="AE3" s="148" t="s">
        <v>465</v>
      </c>
      <c r="AF3" s="148" t="s">
        <v>341</v>
      </c>
      <c r="AG3" s="148" t="s">
        <v>252</v>
      </c>
      <c r="AH3" s="148" t="s">
        <v>465</v>
      </c>
      <c r="AI3" s="148" t="s">
        <v>341</v>
      </c>
    </row>
    <row r="4" spans="1:35" ht="14.25">
      <c r="A4" s="147">
        <v>1100</v>
      </c>
      <c r="B4" s="143" t="s">
        <v>4</v>
      </c>
      <c r="C4" s="145">
        <f>F4+I4+L4+O4+R4+U4+X4+AD4+AG4</f>
        <v>680622</v>
      </c>
      <c r="D4" s="145">
        <f>G4+J4+M4+P4+S4+V4+Y4+AE4+AH4+AB4</f>
        <v>2800</v>
      </c>
      <c r="E4" s="145">
        <f>SUM(C4:D4)</f>
        <v>683422</v>
      </c>
      <c r="F4" s="152">
        <v>0</v>
      </c>
      <c r="G4" s="152">
        <v>0</v>
      </c>
      <c r="H4" s="152">
        <f>SUM(F4:G4)</f>
        <v>0</v>
      </c>
      <c r="I4" s="152">
        <v>655443</v>
      </c>
      <c r="J4" s="152">
        <v>0</v>
      </c>
      <c r="K4" s="152">
        <f>SUM(I4:J4)</f>
        <v>655443</v>
      </c>
      <c r="L4" s="152">
        <v>0</v>
      </c>
      <c r="M4" s="152">
        <v>0</v>
      </c>
      <c r="N4" s="152">
        <f>SUM(L4:M4)</f>
        <v>0</v>
      </c>
      <c r="O4" s="152">
        <v>0</v>
      </c>
      <c r="P4" s="152">
        <v>0</v>
      </c>
      <c r="Q4" s="152">
        <f>SUM(O4:P4)</f>
        <v>0</v>
      </c>
      <c r="R4" s="152">
        <v>4400</v>
      </c>
      <c r="S4" s="152">
        <v>0</v>
      </c>
      <c r="T4" s="152">
        <f>SUM(R4:S4)</f>
        <v>4400</v>
      </c>
      <c r="U4" s="152">
        <v>3981</v>
      </c>
      <c r="V4" s="152">
        <v>1500</v>
      </c>
      <c r="W4" s="152">
        <f>SUM(U4:V4)</f>
        <v>5481</v>
      </c>
      <c r="X4" s="152">
        <v>16798</v>
      </c>
      <c r="Y4" s="152">
        <v>0</v>
      </c>
      <c r="Z4" s="152">
        <f>SUM(X4:Y4)</f>
        <v>16798</v>
      </c>
      <c r="AA4" s="152">
        <v>0</v>
      </c>
      <c r="AB4" s="152">
        <v>1300</v>
      </c>
      <c r="AC4" s="152">
        <f>SUM(AA4:AB4)</f>
        <v>1300</v>
      </c>
      <c r="AD4" s="152">
        <v>0</v>
      </c>
      <c r="AE4" s="152">
        <v>0</v>
      </c>
      <c r="AF4" s="152">
        <f>SUM(AD4:AE4)</f>
        <v>0</v>
      </c>
      <c r="AG4" s="152">
        <v>0</v>
      </c>
      <c r="AH4" s="152">
        <v>0</v>
      </c>
      <c r="AI4" s="152">
        <f>SUM(AG4:AH4)</f>
        <v>0</v>
      </c>
    </row>
    <row r="5" spans="1:35" ht="14.25">
      <c r="A5" s="147">
        <v>1200</v>
      </c>
      <c r="B5" s="144" t="s">
        <v>43</v>
      </c>
      <c r="C5" s="145">
        <f aca="true" t="shared" si="0" ref="C5:C13">F5+I5+L5+O5+R5+U5+X5+AD5+AG5</f>
        <v>195525</v>
      </c>
      <c r="D5" s="145">
        <f aca="true" t="shared" si="1" ref="D5:D12">G5+J5+M5+P5+S5+V5+Y5+AE5+AH5+AB5</f>
        <v>807</v>
      </c>
      <c r="E5" s="145">
        <f aca="true" t="shared" si="2" ref="E5:E13">SUM(C5:D5)</f>
        <v>196332</v>
      </c>
      <c r="F5" s="152">
        <v>0</v>
      </c>
      <c r="G5" s="152">
        <v>0</v>
      </c>
      <c r="H5" s="152">
        <f aca="true" t="shared" si="3" ref="H5:H13">SUM(F5:G5)</f>
        <v>0</v>
      </c>
      <c r="I5" s="152">
        <v>189583</v>
      </c>
      <c r="J5" s="152">
        <v>0</v>
      </c>
      <c r="K5" s="152">
        <f aca="true" t="shared" si="4" ref="K5:K13">SUM(I5:J5)</f>
        <v>189583</v>
      </c>
      <c r="L5" s="152">
        <v>0</v>
      </c>
      <c r="M5" s="152">
        <v>0</v>
      </c>
      <c r="N5" s="152">
        <f aca="true" t="shared" si="5" ref="N5:N13">SUM(L5:M5)</f>
        <v>0</v>
      </c>
      <c r="O5" s="152">
        <v>0</v>
      </c>
      <c r="P5" s="152">
        <v>0</v>
      </c>
      <c r="Q5" s="152">
        <f aca="true" t="shared" si="6" ref="Q5:Q13">SUM(O5:P5)</f>
        <v>0</v>
      </c>
      <c r="R5" s="152">
        <v>1040</v>
      </c>
      <c r="S5" s="152">
        <v>0</v>
      </c>
      <c r="T5" s="152">
        <f aca="true" t="shared" si="7" ref="T5:T13">SUM(R5:S5)</f>
        <v>1040</v>
      </c>
      <c r="U5" s="152">
        <v>939</v>
      </c>
      <c r="V5" s="152">
        <v>500</v>
      </c>
      <c r="W5" s="152">
        <f aca="true" t="shared" si="8" ref="W5:W13">SUM(U5:V5)</f>
        <v>1439</v>
      </c>
      <c r="X5" s="152">
        <v>3963</v>
      </c>
      <c r="Y5" s="152">
        <v>0</v>
      </c>
      <c r="Z5" s="152">
        <f aca="true" t="shared" si="9" ref="Z5:Z13">SUM(X5:Y5)</f>
        <v>3963</v>
      </c>
      <c r="AA5" s="152">
        <v>0</v>
      </c>
      <c r="AB5" s="152">
        <v>307</v>
      </c>
      <c r="AC5" s="152">
        <f aca="true" t="shared" si="10" ref="AC5:AC13">SUM(AA5:AB5)</f>
        <v>307</v>
      </c>
      <c r="AD5" s="152">
        <v>0</v>
      </c>
      <c r="AE5" s="152">
        <v>0</v>
      </c>
      <c r="AF5" s="152">
        <f aca="true" t="shared" si="11" ref="AF5:AF13">SUM(AD5:AE5)</f>
        <v>0</v>
      </c>
      <c r="AG5" s="152">
        <v>0</v>
      </c>
      <c r="AH5" s="152">
        <v>0</v>
      </c>
      <c r="AI5" s="152">
        <f aca="true" t="shared" si="12" ref="AI5:AI13">SUM(AG5:AH5)</f>
        <v>0</v>
      </c>
    </row>
    <row r="6" spans="1:35" ht="14.25">
      <c r="A6" s="147">
        <v>2100</v>
      </c>
      <c r="B6" s="144" t="s">
        <v>68</v>
      </c>
      <c r="C6" s="145">
        <f t="shared" si="0"/>
        <v>13180</v>
      </c>
      <c r="D6" s="145">
        <f t="shared" si="1"/>
        <v>-4700</v>
      </c>
      <c r="E6" s="145">
        <f t="shared" si="2"/>
        <v>8480</v>
      </c>
      <c r="F6" s="152">
        <v>0</v>
      </c>
      <c r="G6" s="152">
        <v>0</v>
      </c>
      <c r="H6" s="152">
        <f t="shared" si="3"/>
        <v>0</v>
      </c>
      <c r="I6" s="152">
        <v>0</v>
      </c>
      <c r="J6" s="152">
        <v>0</v>
      </c>
      <c r="K6" s="152">
        <f t="shared" si="4"/>
        <v>0</v>
      </c>
      <c r="L6" s="152">
        <v>0</v>
      </c>
      <c r="M6" s="152">
        <v>0</v>
      </c>
      <c r="N6" s="152">
        <f t="shared" si="5"/>
        <v>0</v>
      </c>
      <c r="O6" s="152">
        <v>0</v>
      </c>
      <c r="P6" s="152">
        <v>0</v>
      </c>
      <c r="Q6" s="152">
        <f t="shared" si="6"/>
        <v>0</v>
      </c>
      <c r="R6" s="152">
        <v>0</v>
      </c>
      <c r="S6" s="152">
        <v>0</v>
      </c>
      <c r="T6" s="152">
        <f t="shared" si="7"/>
        <v>0</v>
      </c>
      <c r="U6" s="152">
        <v>6480</v>
      </c>
      <c r="V6" s="152">
        <v>0</v>
      </c>
      <c r="W6" s="152">
        <f t="shared" si="8"/>
        <v>6480</v>
      </c>
      <c r="X6" s="152">
        <v>6700</v>
      </c>
      <c r="Y6" s="152">
        <v>-6700</v>
      </c>
      <c r="Z6" s="152">
        <f t="shared" si="9"/>
        <v>0</v>
      </c>
      <c r="AA6" s="152">
        <v>0</v>
      </c>
      <c r="AB6" s="152">
        <v>2000</v>
      </c>
      <c r="AC6" s="152">
        <f t="shared" si="10"/>
        <v>2000</v>
      </c>
      <c r="AD6" s="152">
        <v>0</v>
      </c>
      <c r="AE6" s="152">
        <v>0</v>
      </c>
      <c r="AF6" s="152">
        <f t="shared" si="11"/>
        <v>0</v>
      </c>
      <c r="AG6" s="152">
        <v>0</v>
      </c>
      <c r="AH6" s="152">
        <v>0</v>
      </c>
      <c r="AI6" s="152">
        <f t="shared" si="12"/>
        <v>0</v>
      </c>
    </row>
    <row r="7" spans="1:35" ht="14.25">
      <c r="A7" s="147">
        <v>2200</v>
      </c>
      <c r="B7" s="143" t="s">
        <v>6</v>
      </c>
      <c r="C7" s="145">
        <f t="shared" si="0"/>
        <v>1622372</v>
      </c>
      <c r="D7" s="145">
        <f t="shared" si="1"/>
        <v>18452</v>
      </c>
      <c r="E7" s="145">
        <f t="shared" si="2"/>
        <v>1640824</v>
      </c>
      <c r="F7" s="152">
        <v>1283166</v>
      </c>
      <c r="G7" s="152">
        <v>21206</v>
      </c>
      <c r="H7" s="152">
        <f t="shared" si="3"/>
        <v>1304372</v>
      </c>
      <c r="I7" s="156">
        <v>150045</v>
      </c>
      <c r="J7" s="152">
        <v>0</v>
      </c>
      <c r="K7" s="152">
        <f t="shared" si="4"/>
        <v>150045</v>
      </c>
      <c r="L7" s="152">
        <v>0</v>
      </c>
      <c r="M7" s="152">
        <v>0</v>
      </c>
      <c r="N7" s="152">
        <f t="shared" si="5"/>
        <v>0</v>
      </c>
      <c r="O7" s="152">
        <v>54853</v>
      </c>
      <c r="P7" s="152">
        <v>0</v>
      </c>
      <c r="Q7" s="152">
        <f t="shared" si="6"/>
        <v>54853</v>
      </c>
      <c r="R7" s="152">
        <v>94720</v>
      </c>
      <c r="S7" s="152">
        <v>0</v>
      </c>
      <c r="T7" s="152">
        <f t="shared" si="7"/>
        <v>94720</v>
      </c>
      <c r="U7" s="152">
        <v>21138</v>
      </c>
      <c r="V7" s="152">
        <v>-2296</v>
      </c>
      <c r="W7" s="152">
        <f t="shared" si="8"/>
        <v>18842</v>
      </c>
      <c r="X7" s="152">
        <v>18450</v>
      </c>
      <c r="Y7" s="152">
        <v>-958</v>
      </c>
      <c r="Z7" s="152">
        <f t="shared" si="9"/>
        <v>17492</v>
      </c>
      <c r="AA7" s="152">
        <v>0</v>
      </c>
      <c r="AB7" s="152">
        <v>500</v>
      </c>
      <c r="AC7" s="152">
        <f t="shared" si="10"/>
        <v>500</v>
      </c>
      <c r="AD7" s="152">
        <v>0</v>
      </c>
      <c r="AE7" s="152">
        <v>0</v>
      </c>
      <c r="AF7" s="152">
        <f t="shared" si="11"/>
        <v>0</v>
      </c>
      <c r="AG7" s="152">
        <v>0</v>
      </c>
      <c r="AH7" s="152">
        <v>0</v>
      </c>
      <c r="AI7" s="152">
        <f t="shared" si="12"/>
        <v>0</v>
      </c>
    </row>
    <row r="8" spans="1:35" ht="14.25">
      <c r="A8" s="147">
        <v>2300</v>
      </c>
      <c r="B8" s="144" t="s">
        <v>302</v>
      </c>
      <c r="C8" s="145">
        <f t="shared" si="0"/>
        <v>22285</v>
      </c>
      <c r="D8" s="145">
        <f t="shared" si="1"/>
        <v>296</v>
      </c>
      <c r="E8" s="145">
        <f t="shared" si="2"/>
        <v>22581</v>
      </c>
      <c r="F8" s="152">
        <v>0</v>
      </c>
      <c r="G8" s="152">
        <v>0</v>
      </c>
      <c r="H8" s="152">
        <f t="shared" si="3"/>
        <v>0</v>
      </c>
      <c r="I8" s="152">
        <v>100</v>
      </c>
      <c r="J8" s="152">
        <v>0</v>
      </c>
      <c r="K8" s="152">
        <f t="shared" si="4"/>
        <v>100</v>
      </c>
      <c r="L8" s="152">
        <v>0</v>
      </c>
      <c r="M8" s="152">
        <v>0</v>
      </c>
      <c r="N8" s="152">
        <f t="shared" si="5"/>
        <v>0</v>
      </c>
      <c r="O8" s="152">
        <v>0</v>
      </c>
      <c r="P8" s="152">
        <v>0</v>
      </c>
      <c r="Q8" s="152">
        <f t="shared" si="6"/>
        <v>0</v>
      </c>
      <c r="R8" s="152">
        <v>21785</v>
      </c>
      <c r="S8" s="152">
        <v>0</v>
      </c>
      <c r="T8" s="152">
        <f t="shared" si="7"/>
        <v>21785</v>
      </c>
      <c r="U8" s="152">
        <v>0</v>
      </c>
      <c r="V8" s="152">
        <v>296</v>
      </c>
      <c r="W8" s="152">
        <f t="shared" si="8"/>
        <v>296</v>
      </c>
      <c r="X8" s="152">
        <v>400</v>
      </c>
      <c r="Y8" s="152">
        <v>0</v>
      </c>
      <c r="Z8" s="152">
        <f t="shared" si="9"/>
        <v>400</v>
      </c>
      <c r="AA8" s="152">
        <v>0</v>
      </c>
      <c r="AB8" s="152">
        <v>0</v>
      </c>
      <c r="AC8" s="152">
        <f t="shared" si="10"/>
        <v>0</v>
      </c>
      <c r="AD8" s="152">
        <v>0</v>
      </c>
      <c r="AE8" s="152">
        <v>0</v>
      </c>
      <c r="AF8" s="152">
        <f t="shared" si="11"/>
        <v>0</v>
      </c>
      <c r="AG8" s="152">
        <v>0</v>
      </c>
      <c r="AH8" s="152">
        <v>0</v>
      </c>
      <c r="AI8" s="152">
        <f t="shared" si="12"/>
        <v>0</v>
      </c>
    </row>
    <row r="9" spans="1:35" ht="14.25">
      <c r="A9" s="147">
        <v>2500</v>
      </c>
      <c r="B9" s="143" t="s">
        <v>8</v>
      </c>
      <c r="C9" s="145">
        <f t="shared" si="0"/>
        <v>0</v>
      </c>
      <c r="D9" s="145">
        <f t="shared" si="1"/>
        <v>0</v>
      </c>
      <c r="E9" s="145">
        <f t="shared" si="2"/>
        <v>0</v>
      </c>
      <c r="F9" s="152">
        <v>0</v>
      </c>
      <c r="G9" s="152">
        <v>0</v>
      </c>
      <c r="H9" s="152">
        <f t="shared" si="3"/>
        <v>0</v>
      </c>
      <c r="I9" s="152">
        <v>0</v>
      </c>
      <c r="J9" s="152">
        <v>0</v>
      </c>
      <c r="K9" s="152">
        <f t="shared" si="4"/>
        <v>0</v>
      </c>
      <c r="L9" s="152">
        <v>0</v>
      </c>
      <c r="M9" s="152">
        <v>0</v>
      </c>
      <c r="N9" s="152">
        <f t="shared" si="5"/>
        <v>0</v>
      </c>
      <c r="O9" s="152">
        <v>0</v>
      </c>
      <c r="P9" s="152">
        <v>0</v>
      </c>
      <c r="Q9" s="152">
        <f t="shared" si="6"/>
        <v>0</v>
      </c>
      <c r="R9" s="152">
        <v>0</v>
      </c>
      <c r="S9" s="152">
        <v>0</v>
      </c>
      <c r="T9" s="152">
        <f t="shared" si="7"/>
        <v>0</v>
      </c>
      <c r="U9" s="152">
        <v>0</v>
      </c>
      <c r="V9" s="152">
        <v>0</v>
      </c>
      <c r="W9" s="152">
        <f t="shared" si="8"/>
        <v>0</v>
      </c>
      <c r="X9" s="152">
        <v>0</v>
      </c>
      <c r="Y9" s="152">
        <v>0</v>
      </c>
      <c r="Z9" s="152">
        <f t="shared" si="9"/>
        <v>0</v>
      </c>
      <c r="AA9" s="152">
        <v>0</v>
      </c>
      <c r="AB9" s="152">
        <v>0</v>
      </c>
      <c r="AC9" s="152">
        <f t="shared" si="10"/>
        <v>0</v>
      </c>
      <c r="AD9" s="152">
        <v>0</v>
      </c>
      <c r="AE9" s="152">
        <v>0</v>
      </c>
      <c r="AF9" s="152">
        <f t="shared" si="11"/>
        <v>0</v>
      </c>
      <c r="AG9" s="152">
        <v>0</v>
      </c>
      <c r="AH9" s="152">
        <v>0</v>
      </c>
      <c r="AI9" s="152">
        <f t="shared" si="12"/>
        <v>0</v>
      </c>
    </row>
    <row r="10" spans="1:35" ht="14.25">
      <c r="A10" s="147">
        <v>3200</v>
      </c>
      <c r="B10" s="143" t="s">
        <v>238</v>
      </c>
      <c r="C10" s="145">
        <f t="shared" si="0"/>
        <v>193293</v>
      </c>
      <c r="D10" s="145">
        <f t="shared" si="1"/>
        <v>0</v>
      </c>
      <c r="E10" s="145">
        <f t="shared" si="2"/>
        <v>193293</v>
      </c>
      <c r="F10" s="152">
        <v>0</v>
      </c>
      <c r="G10" s="152">
        <v>0</v>
      </c>
      <c r="H10" s="152">
        <f t="shared" si="3"/>
        <v>0</v>
      </c>
      <c r="I10" s="152">
        <v>76393</v>
      </c>
      <c r="J10" s="152">
        <v>0</v>
      </c>
      <c r="K10" s="152">
        <f t="shared" si="4"/>
        <v>76393</v>
      </c>
      <c r="L10" s="152">
        <v>0</v>
      </c>
      <c r="M10" s="152">
        <v>0</v>
      </c>
      <c r="N10" s="152">
        <f t="shared" si="5"/>
        <v>0</v>
      </c>
      <c r="O10" s="152">
        <v>0</v>
      </c>
      <c r="P10" s="152">
        <v>0</v>
      </c>
      <c r="Q10" s="152">
        <f t="shared" si="6"/>
        <v>0</v>
      </c>
      <c r="R10" s="152">
        <v>0</v>
      </c>
      <c r="S10" s="152">
        <v>0</v>
      </c>
      <c r="T10" s="152">
        <f t="shared" si="7"/>
        <v>0</v>
      </c>
      <c r="U10" s="152">
        <v>0</v>
      </c>
      <c r="V10" s="152">
        <v>0</v>
      </c>
      <c r="W10" s="152">
        <f t="shared" si="8"/>
        <v>0</v>
      </c>
      <c r="X10" s="152">
        <v>116900</v>
      </c>
      <c r="Y10" s="152">
        <v>0</v>
      </c>
      <c r="Z10" s="152">
        <f t="shared" si="9"/>
        <v>116900</v>
      </c>
      <c r="AA10" s="152">
        <v>0</v>
      </c>
      <c r="AB10" s="152">
        <v>0</v>
      </c>
      <c r="AC10" s="152">
        <f t="shared" si="10"/>
        <v>0</v>
      </c>
      <c r="AD10" s="152">
        <v>0</v>
      </c>
      <c r="AE10" s="152">
        <v>0</v>
      </c>
      <c r="AF10" s="152">
        <f t="shared" si="11"/>
        <v>0</v>
      </c>
      <c r="AG10" s="152">
        <v>0</v>
      </c>
      <c r="AH10" s="152">
        <v>0</v>
      </c>
      <c r="AI10" s="152">
        <f t="shared" si="12"/>
        <v>0</v>
      </c>
    </row>
    <row r="11" spans="1:35" ht="14.25">
      <c r="A11" s="147">
        <v>5100</v>
      </c>
      <c r="B11" s="143" t="s">
        <v>9</v>
      </c>
      <c r="C11" s="145">
        <f t="shared" si="0"/>
        <v>0</v>
      </c>
      <c r="D11" s="145">
        <f t="shared" si="1"/>
        <v>0</v>
      </c>
      <c r="E11" s="145">
        <f t="shared" si="2"/>
        <v>0</v>
      </c>
      <c r="F11" s="152">
        <v>0</v>
      </c>
      <c r="G11" s="152">
        <v>0</v>
      </c>
      <c r="H11" s="152">
        <f t="shared" si="3"/>
        <v>0</v>
      </c>
      <c r="I11" s="152">
        <v>0</v>
      </c>
      <c r="J11" s="152">
        <v>0</v>
      </c>
      <c r="K11" s="152">
        <f t="shared" si="4"/>
        <v>0</v>
      </c>
      <c r="L11" s="152">
        <v>0</v>
      </c>
      <c r="M11" s="152">
        <v>0</v>
      </c>
      <c r="N11" s="152">
        <f t="shared" si="5"/>
        <v>0</v>
      </c>
      <c r="O11" s="152">
        <v>0</v>
      </c>
      <c r="P11" s="152">
        <v>0</v>
      </c>
      <c r="Q11" s="152">
        <f t="shared" si="6"/>
        <v>0</v>
      </c>
      <c r="R11" s="152">
        <v>0</v>
      </c>
      <c r="S11" s="152">
        <v>0</v>
      </c>
      <c r="T11" s="152">
        <f t="shared" si="7"/>
        <v>0</v>
      </c>
      <c r="U11" s="152">
        <v>0</v>
      </c>
      <c r="V11" s="152">
        <v>0</v>
      </c>
      <c r="W11" s="152">
        <f t="shared" si="8"/>
        <v>0</v>
      </c>
      <c r="X11" s="152">
        <v>0</v>
      </c>
      <c r="Y11" s="152">
        <v>0</v>
      </c>
      <c r="Z11" s="152">
        <f t="shared" si="9"/>
        <v>0</v>
      </c>
      <c r="AA11" s="152">
        <v>0</v>
      </c>
      <c r="AB11" s="152">
        <v>0</v>
      </c>
      <c r="AC11" s="152">
        <f t="shared" si="10"/>
        <v>0</v>
      </c>
      <c r="AD11" s="152">
        <v>0</v>
      </c>
      <c r="AE11" s="152">
        <v>0</v>
      </c>
      <c r="AF11" s="152">
        <f t="shared" si="11"/>
        <v>0</v>
      </c>
      <c r="AG11" s="152">
        <v>0</v>
      </c>
      <c r="AH11" s="152">
        <v>0</v>
      </c>
      <c r="AI11" s="152">
        <f t="shared" si="12"/>
        <v>0</v>
      </c>
    </row>
    <row r="12" spans="1:35" ht="14.25">
      <c r="A12" s="147">
        <v>5200</v>
      </c>
      <c r="B12" s="143" t="s">
        <v>10</v>
      </c>
      <c r="C12" s="145">
        <f t="shared" si="0"/>
        <v>3472732</v>
      </c>
      <c r="D12" s="145">
        <f t="shared" si="1"/>
        <v>263208</v>
      </c>
      <c r="E12" s="145">
        <f t="shared" si="2"/>
        <v>3735940</v>
      </c>
      <c r="F12" s="152">
        <v>8000</v>
      </c>
      <c r="G12" s="152">
        <v>0</v>
      </c>
      <c r="H12" s="152">
        <f t="shared" si="3"/>
        <v>8000</v>
      </c>
      <c r="I12" s="156">
        <v>40510</v>
      </c>
      <c r="J12" s="152">
        <v>0</v>
      </c>
      <c r="K12" s="152">
        <f t="shared" si="4"/>
        <v>40510</v>
      </c>
      <c r="L12" s="152">
        <v>2032435</v>
      </c>
      <c r="M12" s="152">
        <v>255550</v>
      </c>
      <c r="N12" s="152">
        <f t="shared" si="5"/>
        <v>2287985</v>
      </c>
      <c r="O12" s="152">
        <v>0</v>
      </c>
      <c r="P12" s="152">
        <v>0</v>
      </c>
      <c r="Q12" s="152">
        <f t="shared" si="6"/>
        <v>0</v>
      </c>
      <c r="R12" s="152">
        <v>0</v>
      </c>
      <c r="S12" s="152">
        <v>0</v>
      </c>
      <c r="T12" s="152">
        <f t="shared" si="7"/>
        <v>0</v>
      </c>
      <c r="U12" s="152">
        <v>0</v>
      </c>
      <c r="V12" s="152">
        <v>0</v>
      </c>
      <c r="W12" s="152">
        <f t="shared" si="8"/>
        <v>0</v>
      </c>
      <c r="X12" s="152">
        <v>23800</v>
      </c>
      <c r="Y12" s="152">
        <v>7658</v>
      </c>
      <c r="Z12" s="152">
        <f t="shared" si="9"/>
        <v>31458</v>
      </c>
      <c r="AA12" s="152">
        <v>0</v>
      </c>
      <c r="AB12" s="152">
        <v>0</v>
      </c>
      <c r="AC12" s="152">
        <f t="shared" si="10"/>
        <v>0</v>
      </c>
      <c r="AD12" s="152">
        <v>223580</v>
      </c>
      <c r="AE12" s="152">
        <v>0</v>
      </c>
      <c r="AF12" s="152">
        <f t="shared" si="11"/>
        <v>223580</v>
      </c>
      <c r="AG12" s="152">
        <v>1144407</v>
      </c>
      <c r="AH12" s="152">
        <v>0</v>
      </c>
      <c r="AI12" s="152">
        <f t="shared" si="12"/>
        <v>1144407</v>
      </c>
    </row>
    <row r="13" spans="1:35" s="38" customFormat="1" ht="14.25">
      <c r="A13" s="147"/>
      <c r="B13" s="143" t="s">
        <v>249</v>
      </c>
      <c r="C13" s="145">
        <f t="shared" si="0"/>
        <v>266640</v>
      </c>
      <c r="D13" s="145">
        <f>G13+J13+M13+P13+S13+V13+Y13+AE13+AH13</f>
        <v>0</v>
      </c>
      <c r="E13" s="145">
        <f t="shared" si="2"/>
        <v>266640</v>
      </c>
      <c r="F13" s="152">
        <v>0</v>
      </c>
      <c r="G13" s="152">
        <v>0</v>
      </c>
      <c r="H13" s="152">
        <f t="shared" si="3"/>
        <v>0</v>
      </c>
      <c r="I13" s="152">
        <v>0</v>
      </c>
      <c r="J13" s="152">
        <v>0</v>
      </c>
      <c r="K13" s="152">
        <f t="shared" si="4"/>
        <v>0</v>
      </c>
      <c r="L13" s="152">
        <v>0</v>
      </c>
      <c r="M13" s="152">
        <v>0</v>
      </c>
      <c r="N13" s="152">
        <f t="shared" si="5"/>
        <v>0</v>
      </c>
      <c r="O13" s="152">
        <v>266640</v>
      </c>
      <c r="P13" s="152">
        <v>0</v>
      </c>
      <c r="Q13" s="152">
        <f t="shared" si="6"/>
        <v>266640</v>
      </c>
      <c r="R13" s="152">
        <v>0</v>
      </c>
      <c r="S13" s="152">
        <v>0</v>
      </c>
      <c r="T13" s="152">
        <f t="shared" si="7"/>
        <v>0</v>
      </c>
      <c r="U13" s="152">
        <v>0</v>
      </c>
      <c r="V13" s="152">
        <v>0</v>
      </c>
      <c r="W13" s="152">
        <f t="shared" si="8"/>
        <v>0</v>
      </c>
      <c r="X13" s="152">
        <v>0</v>
      </c>
      <c r="Y13" s="152">
        <v>0</v>
      </c>
      <c r="Z13" s="152">
        <f t="shared" si="9"/>
        <v>0</v>
      </c>
      <c r="AA13" s="152">
        <v>0</v>
      </c>
      <c r="AB13" s="152">
        <v>0</v>
      </c>
      <c r="AC13" s="152">
        <f t="shared" si="10"/>
        <v>0</v>
      </c>
      <c r="AD13" s="152">
        <v>0</v>
      </c>
      <c r="AE13" s="152">
        <v>0</v>
      </c>
      <c r="AF13" s="152">
        <f t="shared" si="11"/>
        <v>0</v>
      </c>
      <c r="AG13" s="152">
        <v>0</v>
      </c>
      <c r="AH13" s="152">
        <v>0</v>
      </c>
      <c r="AI13" s="152">
        <f t="shared" si="12"/>
        <v>0</v>
      </c>
    </row>
    <row r="14" spans="1:35" ht="14.25">
      <c r="A14" s="143"/>
      <c r="B14" s="142" t="s">
        <v>3</v>
      </c>
      <c r="C14" s="141">
        <f>SUM(C4:C13)</f>
        <v>6466649</v>
      </c>
      <c r="D14" s="141">
        <f>SUM(D4:D13)</f>
        <v>280863</v>
      </c>
      <c r="E14" s="141">
        <f>SUM(C14:D14)</f>
        <v>6747512</v>
      </c>
      <c r="F14" s="141">
        <f>SUM(F4:F13)</f>
        <v>1291166</v>
      </c>
      <c r="G14" s="141">
        <f>SUM(G4:G13)</f>
        <v>21206</v>
      </c>
      <c r="H14" s="141">
        <f>SUM(F14:G14)</f>
        <v>1312372</v>
      </c>
      <c r="I14" s="141">
        <f>SUM(I4:I13)</f>
        <v>1112074</v>
      </c>
      <c r="J14" s="141">
        <f>SUM(J4:J13)</f>
        <v>0</v>
      </c>
      <c r="K14" s="141">
        <f>SUM(I14:J14)</f>
        <v>1112074</v>
      </c>
      <c r="L14" s="141">
        <f>SUM(L4:L13)</f>
        <v>2032435</v>
      </c>
      <c r="M14" s="141">
        <f>SUM(M4:M13)</f>
        <v>255550</v>
      </c>
      <c r="N14" s="141">
        <f>SUM(N4:N13)</f>
        <v>2287985</v>
      </c>
      <c r="O14" s="141">
        <f>SUM(O4:O13)</f>
        <v>321493</v>
      </c>
      <c r="P14" s="141">
        <f>SUM(P4:P13)</f>
        <v>0</v>
      </c>
      <c r="Q14" s="141">
        <f>SUM(O14:P14)</f>
        <v>321493</v>
      </c>
      <c r="R14" s="141">
        <f>SUM(R4:R13)</f>
        <v>121945</v>
      </c>
      <c r="S14" s="141">
        <f>SUM(S4:S13)</f>
        <v>0</v>
      </c>
      <c r="T14" s="141">
        <f>SUM(R14:S14)</f>
        <v>121945</v>
      </c>
      <c r="U14" s="141">
        <f>SUM(U4:U13)</f>
        <v>32538</v>
      </c>
      <c r="V14" s="141">
        <f>SUM(V4:V13)</f>
        <v>0</v>
      </c>
      <c r="W14" s="141">
        <f>SUM(U14:V14)</f>
        <v>32538</v>
      </c>
      <c r="X14" s="141">
        <f>SUM(X4:X13)</f>
        <v>187011</v>
      </c>
      <c r="Y14" s="141">
        <f>SUM(Y4:Y13)</f>
        <v>0</v>
      </c>
      <c r="Z14" s="141">
        <f>SUM(X14:Y14)</f>
        <v>187011</v>
      </c>
      <c r="AA14" s="141">
        <f>SUM(AA4:AA13)</f>
        <v>0</v>
      </c>
      <c r="AB14" s="141">
        <f>SUM(AB4:AB13)</f>
        <v>4107</v>
      </c>
      <c r="AC14" s="141">
        <f>SUM(AA14:AB14)</f>
        <v>4107</v>
      </c>
      <c r="AD14" s="141">
        <f>SUM(AD4:AD13)</f>
        <v>223580</v>
      </c>
      <c r="AE14" s="141">
        <f>SUM(AE4:AE13)</f>
        <v>0</v>
      </c>
      <c r="AF14" s="141">
        <f>SUM(AD14:AE14)</f>
        <v>223580</v>
      </c>
      <c r="AG14" s="141">
        <f>SUM(AG4:AG13)</f>
        <v>1144407</v>
      </c>
      <c r="AH14" s="141">
        <f>SUM(AH4:AH13)</f>
        <v>0</v>
      </c>
      <c r="AI14" s="141">
        <f>SUM(AG14:AH14)</f>
        <v>1144407</v>
      </c>
    </row>
    <row r="15" spans="1:35" ht="14.25">
      <c r="A15" s="107"/>
      <c r="B15" s="165" t="s">
        <v>487</v>
      </c>
      <c r="C15" s="107"/>
      <c r="D15" s="107">
        <v>7044</v>
      </c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6">
        <v>7044</v>
      </c>
      <c r="AC15" s="107">
        <v>7044</v>
      </c>
      <c r="AD15" s="107"/>
      <c r="AE15" s="107"/>
      <c r="AF15" s="107"/>
      <c r="AG15" s="107"/>
      <c r="AH15" s="107"/>
      <c r="AI15" s="107"/>
    </row>
  </sheetData>
  <sheetProtection/>
  <mergeCells count="12">
    <mergeCell ref="U2:W2"/>
    <mergeCell ref="X2:Z2"/>
    <mergeCell ref="AD2:AF2"/>
    <mergeCell ref="AA2:AC2"/>
    <mergeCell ref="F1:L1"/>
    <mergeCell ref="AG2:AI2"/>
    <mergeCell ref="C2:E2"/>
    <mergeCell ref="F2:H2"/>
    <mergeCell ref="I2:K2"/>
    <mergeCell ref="L2:N2"/>
    <mergeCell ref="O2:Q2"/>
    <mergeCell ref="R2:T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2" sqref="A2:H13"/>
    </sheetView>
  </sheetViews>
  <sheetFormatPr defaultColWidth="9.140625" defaultRowHeight="15"/>
  <cols>
    <col min="2" max="2" width="29.57421875" style="0" customWidth="1"/>
    <col min="3" max="3" width="11.140625" style="0" customWidth="1"/>
    <col min="4" max="4" width="11.140625" style="38" customWidth="1"/>
    <col min="5" max="5" width="12.57421875" style="38" customWidth="1"/>
    <col min="6" max="6" width="13.7109375" style="0" customWidth="1"/>
    <col min="8" max="8" width="12.7109375" style="0" customWidth="1"/>
  </cols>
  <sheetData>
    <row r="1" spans="1:6" ht="18" customHeight="1">
      <c r="A1" s="214" t="s">
        <v>444</v>
      </c>
      <c r="B1" s="214"/>
      <c r="C1" s="214"/>
      <c r="D1" s="214"/>
      <c r="E1" s="214"/>
      <c r="F1" s="215"/>
    </row>
    <row r="2" spans="1:8" ht="24" customHeight="1">
      <c r="A2" s="149" t="s">
        <v>39</v>
      </c>
      <c r="B2" s="149" t="s">
        <v>0</v>
      </c>
      <c r="C2" s="208" t="s">
        <v>12</v>
      </c>
      <c r="D2" s="193"/>
      <c r="E2" s="193"/>
      <c r="F2" s="216" t="s">
        <v>359</v>
      </c>
      <c r="G2" s="207"/>
      <c r="H2" s="207"/>
    </row>
    <row r="3" spans="1:8" ht="24" customHeight="1">
      <c r="A3" s="149"/>
      <c r="B3" s="149"/>
      <c r="C3" s="148" t="s">
        <v>252</v>
      </c>
      <c r="D3" s="148" t="s">
        <v>465</v>
      </c>
      <c r="E3" s="148" t="s">
        <v>341</v>
      </c>
      <c r="F3" s="148" t="s">
        <v>252</v>
      </c>
      <c r="G3" s="148" t="s">
        <v>465</v>
      </c>
      <c r="H3" s="148" t="s">
        <v>341</v>
      </c>
    </row>
    <row r="4" spans="1:8" ht="14.25">
      <c r="A4" s="147">
        <v>1100</v>
      </c>
      <c r="B4" s="146" t="s">
        <v>4</v>
      </c>
      <c r="C4" s="145">
        <f>SUM(F4)</f>
        <v>0</v>
      </c>
      <c r="D4" s="145">
        <f>G4</f>
        <v>0</v>
      </c>
      <c r="E4" s="145">
        <f>SUM(C4:D4)</f>
        <v>0</v>
      </c>
      <c r="F4" s="152">
        <v>0</v>
      </c>
      <c r="G4" s="152">
        <v>0</v>
      </c>
      <c r="H4" s="152">
        <f>SUM(F4:G4)</f>
        <v>0</v>
      </c>
    </row>
    <row r="5" spans="1:8" ht="16.5" customHeight="1">
      <c r="A5" s="147">
        <v>1200</v>
      </c>
      <c r="B5" s="144" t="s">
        <v>43</v>
      </c>
      <c r="C5" s="145">
        <f aca="true" t="shared" si="0" ref="C5:C12">SUM(F5)</f>
        <v>0</v>
      </c>
      <c r="D5" s="145">
        <f aca="true" t="shared" si="1" ref="D5:D12">G5</f>
        <v>0</v>
      </c>
      <c r="E5" s="145">
        <f aca="true" t="shared" si="2" ref="E5:E12">SUM(C5:D5)</f>
        <v>0</v>
      </c>
      <c r="F5" s="152">
        <v>0</v>
      </c>
      <c r="G5" s="152">
        <v>0</v>
      </c>
      <c r="H5" s="152">
        <f aca="true" t="shared" si="3" ref="H5:H12">SUM(F5:G5)</f>
        <v>0</v>
      </c>
    </row>
    <row r="6" spans="1:8" ht="18" customHeight="1">
      <c r="A6" s="147">
        <v>2100</v>
      </c>
      <c r="B6" s="146" t="s">
        <v>5</v>
      </c>
      <c r="C6" s="145">
        <f t="shared" si="0"/>
        <v>0</v>
      </c>
      <c r="D6" s="145">
        <f t="shared" si="1"/>
        <v>0</v>
      </c>
      <c r="E6" s="145">
        <f t="shared" si="2"/>
        <v>0</v>
      </c>
      <c r="F6" s="152">
        <v>0</v>
      </c>
      <c r="G6" s="152">
        <v>0</v>
      </c>
      <c r="H6" s="152">
        <f t="shared" si="3"/>
        <v>0</v>
      </c>
    </row>
    <row r="7" spans="1:8" ht="15.75" customHeight="1">
      <c r="A7" s="147">
        <v>2200</v>
      </c>
      <c r="B7" s="146" t="s">
        <v>6</v>
      </c>
      <c r="C7" s="145">
        <f t="shared" si="0"/>
        <v>173850</v>
      </c>
      <c r="D7" s="145">
        <f t="shared" si="1"/>
        <v>0</v>
      </c>
      <c r="E7" s="145">
        <f t="shared" si="2"/>
        <v>173850</v>
      </c>
      <c r="F7" s="152">
        <v>173850</v>
      </c>
      <c r="G7" s="152">
        <v>0</v>
      </c>
      <c r="H7" s="152">
        <f t="shared" si="3"/>
        <v>173850</v>
      </c>
    </row>
    <row r="8" spans="1:8" ht="16.5" customHeight="1">
      <c r="A8" s="147">
        <v>2300</v>
      </c>
      <c r="B8" s="144" t="s">
        <v>507</v>
      </c>
      <c r="C8" s="145">
        <f t="shared" si="0"/>
        <v>0</v>
      </c>
      <c r="D8" s="145">
        <f t="shared" si="1"/>
        <v>0</v>
      </c>
      <c r="E8" s="145">
        <f t="shared" si="2"/>
        <v>0</v>
      </c>
      <c r="F8" s="152">
        <v>0</v>
      </c>
      <c r="G8" s="152">
        <v>0</v>
      </c>
      <c r="H8" s="152">
        <f t="shared" si="3"/>
        <v>0</v>
      </c>
    </row>
    <row r="9" spans="1:8" ht="15" customHeight="1">
      <c r="A9" s="147">
        <v>2400</v>
      </c>
      <c r="B9" s="146" t="s">
        <v>7</v>
      </c>
      <c r="C9" s="145">
        <f t="shared" si="0"/>
        <v>0</v>
      </c>
      <c r="D9" s="145">
        <f t="shared" si="1"/>
        <v>0</v>
      </c>
      <c r="E9" s="145">
        <f t="shared" si="2"/>
        <v>0</v>
      </c>
      <c r="F9" s="152">
        <v>0</v>
      </c>
      <c r="G9" s="152">
        <v>0</v>
      </c>
      <c r="H9" s="152">
        <f t="shared" si="3"/>
        <v>0</v>
      </c>
    </row>
    <row r="10" spans="1:8" ht="19.5" customHeight="1">
      <c r="A10" s="147">
        <v>2500</v>
      </c>
      <c r="B10" s="146" t="s">
        <v>8</v>
      </c>
      <c r="C10" s="145">
        <f t="shared" si="0"/>
        <v>500</v>
      </c>
      <c r="D10" s="145">
        <f t="shared" si="1"/>
        <v>0</v>
      </c>
      <c r="E10" s="145">
        <f t="shared" si="2"/>
        <v>500</v>
      </c>
      <c r="F10" s="152">
        <v>500</v>
      </c>
      <c r="G10" s="152">
        <v>0</v>
      </c>
      <c r="H10" s="152">
        <f t="shared" si="3"/>
        <v>500</v>
      </c>
    </row>
    <row r="11" spans="1:8" ht="16.5" customHeight="1">
      <c r="A11" s="147">
        <v>6400</v>
      </c>
      <c r="B11" s="146" t="s">
        <v>304</v>
      </c>
      <c r="C11" s="145">
        <f t="shared" si="0"/>
        <v>39890</v>
      </c>
      <c r="D11" s="145">
        <f t="shared" si="1"/>
        <v>0</v>
      </c>
      <c r="E11" s="145">
        <f t="shared" si="2"/>
        <v>39890</v>
      </c>
      <c r="F11" s="152">
        <v>39890</v>
      </c>
      <c r="G11" s="152">
        <v>0</v>
      </c>
      <c r="H11" s="152">
        <f t="shared" si="3"/>
        <v>39890</v>
      </c>
    </row>
    <row r="12" spans="1:8" ht="17.25" customHeight="1">
      <c r="A12" s="147">
        <v>5200</v>
      </c>
      <c r="B12" s="146" t="s">
        <v>10</v>
      </c>
      <c r="C12" s="145">
        <f t="shared" si="0"/>
        <v>0</v>
      </c>
      <c r="D12" s="145">
        <f t="shared" si="1"/>
        <v>0</v>
      </c>
      <c r="E12" s="145">
        <f t="shared" si="2"/>
        <v>0</v>
      </c>
      <c r="F12" s="152">
        <v>0</v>
      </c>
      <c r="G12" s="152">
        <v>0</v>
      </c>
      <c r="H12" s="152">
        <f t="shared" si="3"/>
        <v>0</v>
      </c>
    </row>
    <row r="13" spans="1:8" ht="14.25">
      <c r="A13" s="143"/>
      <c r="B13" s="142" t="s">
        <v>3</v>
      </c>
      <c r="C13" s="141">
        <f>SUM(C4:C12)</f>
        <v>214240</v>
      </c>
      <c r="D13" s="141">
        <f>SUM(D4:D12)</f>
        <v>0</v>
      </c>
      <c r="E13" s="141">
        <f>SUM(C13:D13)</f>
        <v>214240</v>
      </c>
      <c r="F13" s="141">
        <f>SUM(F4:F12)</f>
        <v>214240</v>
      </c>
      <c r="G13" s="141">
        <f>SUM(G4:G12)</f>
        <v>0</v>
      </c>
      <c r="H13" s="141">
        <f>SUM(H4:H12)</f>
        <v>214240</v>
      </c>
    </row>
  </sheetData>
  <sheetProtection/>
  <mergeCells count="3">
    <mergeCell ref="A1:F1"/>
    <mergeCell ref="F2:H2"/>
    <mergeCell ref="C2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zoomScalePageLayoutView="0" workbookViewId="0" topLeftCell="A4">
      <pane xSplit="1" topLeftCell="B1" activePane="topRight" state="frozen"/>
      <selection pane="topLeft" activeCell="A1" sqref="A1"/>
      <selection pane="topRight" activeCell="A2" sqref="A2:IV2"/>
    </sheetView>
  </sheetViews>
  <sheetFormatPr defaultColWidth="9.140625" defaultRowHeight="15"/>
  <cols>
    <col min="1" max="1" width="6.421875" style="0" customWidth="1"/>
    <col min="2" max="2" width="28.421875" style="0" customWidth="1"/>
    <col min="3" max="3" width="12.7109375" style="0" customWidth="1"/>
    <col min="4" max="5" width="12.7109375" style="38" customWidth="1"/>
    <col min="6" max="6" width="12.421875" style="0" customWidth="1"/>
    <col min="7" max="17" width="12.421875" style="38" customWidth="1"/>
    <col min="18" max="18" width="13.57421875" style="0" customWidth="1"/>
    <col min="19" max="20" width="13.57421875" style="38" customWidth="1"/>
    <col min="21" max="21" width="13.7109375" style="0" customWidth="1"/>
    <col min="22" max="23" width="13.7109375" style="38" customWidth="1"/>
    <col min="24" max="24" width="13.140625" style="0" customWidth="1"/>
    <col min="25" max="25" width="10.57421875" style="0" customWidth="1"/>
    <col min="26" max="26" width="13.421875" style="0" customWidth="1"/>
  </cols>
  <sheetData>
    <row r="1" spans="1:26" ht="15">
      <c r="A1" s="217" t="s">
        <v>510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168"/>
      <c r="W1" s="168"/>
      <c r="X1" s="33"/>
      <c r="Y1" s="169"/>
      <c r="Z1" s="169"/>
    </row>
    <row r="2" spans="1:26" ht="33.75" customHeight="1">
      <c r="A2" s="171" t="s">
        <v>39</v>
      </c>
      <c r="B2" s="172" t="s">
        <v>0</v>
      </c>
      <c r="C2" s="221" t="s">
        <v>12</v>
      </c>
      <c r="D2" s="222"/>
      <c r="E2" s="222"/>
      <c r="F2" s="223" t="s">
        <v>271</v>
      </c>
      <c r="G2" s="222"/>
      <c r="H2" s="222"/>
      <c r="I2" s="223" t="s">
        <v>407</v>
      </c>
      <c r="J2" s="222"/>
      <c r="K2" s="222"/>
      <c r="L2" s="223" t="s">
        <v>426</v>
      </c>
      <c r="M2" s="222"/>
      <c r="N2" s="222"/>
      <c r="O2" s="223" t="s">
        <v>386</v>
      </c>
      <c r="P2" s="222"/>
      <c r="Q2" s="222"/>
      <c r="R2" s="223" t="s">
        <v>76</v>
      </c>
      <c r="S2" s="222"/>
      <c r="T2" s="224"/>
      <c r="U2" s="225" t="s">
        <v>60</v>
      </c>
      <c r="V2" s="226"/>
      <c r="W2" s="227"/>
      <c r="X2" s="218" t="s">
        <v>15</v>
      </c>
      <c r="Y2" s="219"/>
      <c r="Z2" s="220"/>
    </row>
    <row r="3" spans="1:26" ht="14.25">
      <c r="A3" s="171"/>
      <c r="B3" s="172"/>
      <c r="C3" s="173" t="s">
        <v>252</v>
      </c>
      <c r="D3" s="173" t="s">
        <v>465</v>
      </c>
      <c r="E3" s="173" t="s">
        <v>341</v>
      </c>
      <c r="F3" s="173" t="s">
        <v>252</v>
      </c>
      <c r="G3" s="173" t="s">
        <v>465</v>
      </c>
      <c r="H3" s="173" t="s">
        <v>341</v>
      </c>
      <c r="I3" s="173" t="s">
        <v>252</v>
      </c>
      <c r="J3" s="173" t="s">
        <v>465</v>
      </c>
      <c r="K3" s="173" t="s">
        <v>341</v>
      </c>
      <c r="L3" s="173" t="s">
        <v>252</v>
      </c>
      <c r="M3" s="173" t="s">
        <v>465</v>
      </c>
      <c r="N3" s="173" t="s">
        <v>341</v>
      </c>
      <c r="O3" s="173" t="s">
        <v>252</v>
      </c>
      <c r="P3" s="173" t="s">
        <v>465</v>
      </c>
      <c r="Q3" s="173" t="s">
        <v>341</v>
      </c>
      <c r="R3" s="173" t="s">
        <v>252</v>
      </c>
      <c r="S3" s="173" t="s">
        <v>465</v>
      </c>
      <c r="T3" s="173" t="s">
        <v>341</v>
      </c>
      <c r="U3" s="173" t="s">
        <v>252</v>
      </c>
      <c r="V3" s="173" t="s">
        <v>465</v>
      </c>
      <c r="W3" s="173" t="s">
        <v>341</v>
      </c>
      <c r="X3" s="173" t="s">
        <v>252</v>
      </c>
      <c r="Y3" s="173" t="s">
        <v>465</v>
      </c>
      <c r="Z3" s="173" t="s">
        <v>341</v>
      </c>
    </row>
    <row r="4" spans="1:26" ht="14.25">
      <c r="A4" s="174">
        <v>1100</v>
      </c>
      <c r="B4" s="175" t="s">
        <v>4</v>
      </c>
      <c r="C4" s="176">
        <f>F4+I4+L4+O4+R4+U4+X4</f>
        <v>975539</v>
      </c>
      <c r="D4" s="176">
        <f>G4+J4+M4+P4+S4+V4+Y4</f>
        <v>0</v>
      </c>
      <c r="E4" s="176">
        <f>SUM(C4:D4)</f>
        <v>975539</v>
      </c>
      <c r="F4" s="177">
        <v>646529</v>
      </c>
      <c r="G4" s="177">
        <v>0</v>
      </c>
      <c r="H4" s="177">
        <f>SUM(F4:G4)</f>
        <v>646529</v>
      </c>
      <c r="I4" s="177">
        <v>0</v>
      </c>
      <c r="J4" s="177">
        <v>0</v>
      </c>
      <c r="K4" s="177">
        <f>SUM(I4:J4)</f>
        <v>0</v>
      </c>
      <c r="L4" s="177">
        <v>0</v>
      </c>
      <c r="M4" s="177">
        <v>0</v>
      </c>
      <c r="N4" s="177">
        <f>SUM(L4:M4)</f>
        <v>0</v>
      </c>
      <c r="O4" s="177">
        <v>329010</v>
      </c>
      <c r="P4" s="177">
        <v>0</v>
      </c>
      <c r="Q4" s="177">
        <f>SUM(O4:P4)</f>
        <v>329010</v>
      </c>
      <c r="R4" s="177">
        <v>0</v>
      </c>
      <c r="S4" s="177">
        <v>0</v>
      </c>
      <c r="T4" s="177">
        <f>SUM(R4:S4)</f>
        <v>0</v>
      </c>
      <c r="U4" s="177">
        <v>0</v>
      </c>
      <c r="V4" s="177">
        <v>0</v>
      </c>
      <c r="W4" s="177">
        <f>SUM(U4:V4)</f>
        <v>0</v>
      </c>
      <c r="X4" s="177">
        <v>0</v>
      </c>
      <c r="Y4" s="177">
        <v>0</v>
      </c>
      <c r="Z4" s="177">
        <f>SUM(X4:Y4)</f>
        <v>0</v>
      </c>
    </row>
    <row r="5" spans="1:26" ht="15" customHeight="1">
      <c r="A5" s="174">
        <v>1200</v>
      </c>
      <c r="B5" s="178" t="s">
        <v>44</v>
      </c>
      <c r="C5" s="176">
        <f aca="true" t="shared" si="0" ref="C5:C16">F5+I5+L5+O5+R5+U5+X5</f>
        <v>289671</v>
      </c>
      <c r="D5" s="176">
        <f aca="true" t="shared" si="1" ref="D5:D16">G5+J5+M5+P5+S5+V5+Y5</f>
        <v>0</v>
      </c>
      <c r="E5" s="176">
        <f aca="true" t="shared" si="2" ref="E5:E17">SUM(C5:D5)</f>
        <v>289671</v>
      </c>
      <c r="F5" s="177">
        <v>191821</v>
      </c>
      <c r="G5" s="177">
        <v>0</v>
      </c>
      <c r="H5" s="177">
        <f aca="true" t="shared" si="3" ref="H5:H16">SUM(F5:G5)</f>
        <v>191821</v>
      </c>
      <c r="I5" s="177">
        <v>360</v>
      </c>
      <c r="J5" s="177">
        <v>0</v>
      </c>
      <c r="K5" s="177">
        <f aca="true" t="shared" si="4" ref="K5:K16">SUM(I5:J5)</f>
        <v>360</v>
      </c>
      <c r="L5" s="177">
        <v>2235</v>
      </c>
      <c r="M5" s="177">
        <v>0</v>
      </c>
      <c r="N5" s="177">
        <f aca="true" t="shared" si="5" ref="N5:N16">SUM(L5:M5)</f>
        <v>2235</v>
      </c>
      <c r="O5" s="177">
        <v>95255</v>
      </c>
      <c r="P5" s="177">
        <v>0</v>
      </c>
      <c r="Q5" s="177">
        <f aca="true" t="shared" si="6" ref="Q5:Q16">SUM(O5:P5)</f>
        <v>95255</v>
      </c>
      <c r="R5" s="177">
        <v>0</v>
      </c>
      <c r="S5" s="177">
        <v>0</v>
      </c>
      <c r="T5" s="177">
        <f aca="true" t="shared" si="7" ref="T5:T16">SUM(R5:S5)</f>
        <v>0</v>
      </c>
      <c r="U5" s="177">
        <v>0</v>
      </c>
      <c r="V5" s="177">
        <v>0</v>
      </c>
      <c r="W5" s="177">
        <f aca="true" t="shared" si="8" ref="W5:W16">SUM(U5:V5)</f>
        <v>0</v>
      </c>
      <c r="X5" s="177">
        <v>0</v>
      </c>
      <c r="Y5" s="177">
        <v>0</v>
      </c>
      <c r="Z5" s="177">
        <f aca="true" t="shared" si="9" ref="Z5:Z16">SUM(X5:Y5)</f>
        <v>0</v>
      </c>
    </row>
    <row r="6" spans="1:26" ht="15" customHeight="1">
      <c r="A6" s="174">
        <v>2100</v>
      </c>
      <c r="B6" s="179" t="s">
        <v>41</v>
      </c>
      <c r="C6" s="176">
        <f t="shared" si="0"/>
        <v>210</v>
      </c>
      <c r="D6" s="176">
        <f t="shared" si="1"/>
        <v>0</v>
      </c>
      <c r="E6" s="176">
        <f t="shared" si="2"/>
        <v>210</v>
      </c>
      <c r="F6" s="177">
        <v>0</v>
      </c>
      <c r="G6" s="177">
        <v>0</v>
      </c>
      <c r="H6" s="177">
        <f t="shared" si="3"/>
        <v>0</v>
      </c>
      <c r="I6" s="177">
        <v>0</v>
      </c>
      <c r="J6" s="177">
        <v>0</v>
      </c>
      <c r="K6" s="177">
        <f t="shared" si="4"/>
        <v>0</v>
      </c>
      <c r="L6" s="177">
        <v>210</v>
      </c>
      <c r="M6" s="177">
        <v>0</v>
      </c>
      <c r="N6" s="177">
        <f t="shared" si="5"/>
        <v>210</v>
      </c>
      <c r="O6" s="177">
        <v>0</v>
      </c>
      <c r="P6" s="177">
        <v>0</v>
      </c>
      <c r="Q6" s="177">
        <f t="shared" si="6"/>
        <v>0</v>
      </c>
      <c r="R6" s="177">
        <v>0</v>
      </c>
      <c r="S6" s="177">
        <v>0</v>
      </c>
      <c r="T6" s="177">
        <f t="shared" si="7"/>
        <v>0</v>
      </c>
      <c r="U6" s="177">
        <v>0</v>
      </c>
      <c r="V6" s="177">
        <v>0</v>
      </c>
      <c r="W6" s="177">
        <f t="shared" si="8"/>
        <v>0</v>
      </c>
      <c r="X6" s="177">
        <v>0</v>
      </c>
      <c r="Y6" s="177">
        <v>0</v>
      </c>
      <c r="Z6" s="177">
        <f t="shared" si="9"/>
        <v>0</v>
      </c>
    </row>
    <row r="7" spans="1:26" ht="14.25">
      <c r="A7" s="174">
        <v>2200</v>
      </c>
      <c r="B7" s="175" t="s">
        <v>6</v>
      </c>
      <c r="C7" s="176">
        <f t="shared" si="0"/>
        <v>2222369</v>
      </c>
      <c r="D7" s="176">
        <f t="shared" si="1"/>
        <v>180506</v>
      </c>
      <c r="E7" s="176">
        <f t="shared" si="2"/>
        <v>2402875</v>
      </c>
      <c r="F7" s="177">
        <v>402373</v>
      </c>
      <c r="G7" s="177">
        <v>18646</v>
      </c>
      <c r="H7" s="177">
        <f t="shared" si="3"/>
        <v>421019</v>
      </c>
      <c r="I7" s="177">
        <v>66630</v>
      </c>
      <c r="J7" s="177">
        <v>-6040</v>
      </c>
      <c r="K7" s="177">
        <f t="shared" si="4"/>
        <v>60590</v>
      </c>
      <c r="L7" s="177">
        <v>178220</v>
      </c>
      <c r="M7" s="177">
        <v>0</v>
      </c>
      <c r="N7" s="177">
        <f t="shared" si="5"/>
        <v>178220</v>
      </c>
      <c r="O7" s="177">
        <v>149145</v>
      </c>
      <c r="P7" s="177">
        <v>0</v>
      </c>
      <c r="Q7" s="177">
        <f t="shared" si="6"/>
        <v>149145</v>
      </c>
      <c r="R7" s="177">
        <v>1056500</v>
      </c>
      <c r="S7" s="177">
        <v>179000</v>
      </c>
      <c r="T7" s="177">
        <f t="shared" si="7"/>
        <v>1235500</v>
      </c>
      <c r="U7" s="177">
        <v>302500</v>
      </c>
      <c r="V7" s="177">
        <v>0</v>
      </c>
      <c r="W7" s="177">
        <f t="shared" si="8"/>
        <v>302500</v>
      </c>
      <c r="X7" s="177">
        <v>67001</v>
      </c>
      <c r="Y7" s="177">
        <v>-11100</v>
      </c>
      <c r="Z7" s="177">
        <f t="shared" si="9"/>
        <v>55901</v>
      </c>
    </row>
    <row r="8" spans="1:26" ht="15" customHeight="1">
      <c r="A8" s="174">
        <v>2300</v>
      </c>
      <c r="B8" s="180" t="s">
        <v>509</v>
      </c>
      <c r="C8" s="176">
        <f t="shared" si="0"/>
        <v>336990</v>
      </c>
      <c r="D8" s="176">
        <f t="shared" si="1"/>
        <v>-27789</v>
      </c>
      <c r="E8" s="176">
        <f t="shared" si="2"/>
        <v>309201</v>
      </c>
      <c r="F8" s="177">
        <v>86050</v>
      </c>
      <c r="G8" s="177">
        <v>-30089</v>
      </c>
      <c r="H8" s="177">
        <f t="shared" si="3"/>
        <v>55961</v>
      </c>
      <c r="I8" s="177">
        <v>9055</v>
      </c>
      <c r="J8" s="177">
        <v>0</v>
      </c>
      <c r="K8" s="177">
        <f t="shared" si="4"/>
        <v>9055</v>
      </c>
      <c r="L8" s="177">
        <v>37910</v>
      </c>
      <c r="M8" s="177">
        <v>0</v>
      </c>
      <c r="N8" s="177">
        <f t="shared" si="5"/>
        <v>37910</v>
      </c>
      <c r="O8" s="177">
        <v>159245</v>
      </c>
      <c r="P8" s="177">
        <v>0</v>
      </c>
      <c r="Q8" s="177">
        <f t="shared" si="6"/>
        <v>159245</v>
      </c>
      <c r="R8" s="177">
        <v>42408</v>
      </c>
      <c r="S8" s="177">
        <v>300</v>
      </c>
      <c r="T8" s="177">
        <f t="shared" si="7"/>
        <v>42708</v>
      </c>
      <c r="U8" s="177">
        <v>0</v>
      </c>
      <c r="V8" s="177">
        <v>0</v>
      </c>
      <c r="W8" s="177">
        <f t="shared" si="8"/>
        <v>0</v>
      </c>
      <c r="X8" s="177">
        <v>2322</v>
      </c>
      <c r="Y8" s="177">
        <v>2000</v>
      </c>
      <c r="Z8" s="177">
        <f t="shared" si="9"/>
        <v>4322</v>
      </c>
    </row>
    <row r="9" spans="1:26" ht="14.25">
      <c r="A9" s="174">
        <v>2500</v>
      </c>
      <c r="B9" s="175" t="s">
        <v>8</v>
      </c>
      <c r="C9" s="176">
        <f t="shared" si="0"/>
        <v>5800</v>
      </c>
      <c r="D9" s="176">
        <f t="shared" si="1"/>
        <v>0</v>
      </c>
      <c r="E9" s="176">
        <f t="shared" si="2"/>
        <v>5800</v>
      </c>
      <c r="F9" s="177">
        <v>4300</v>
      </c>
      <c r="G9" s="177">
        <v>0</v>
      </c>
      <c r="H9" s="177">
        <f t="shared" si="3"/>
        <v>4300</v>
      </c>
      <c r="I9" s="177">
        <v>0</v>
      </c>
      <c r="J9" s="177">
        <v>0</v>
      </c>
      <c r="K9" s="177">
        <f t="shared" si="4"/>
        <v>0</v>
      </c>
      <c r="L9" s="177">
        <v>1500</v>
      </c>
      <c r="M9" s="177">
        <v>0</v>
      </c>
      <c r="N9" s="177">
        <f t="shared" si="5"/>
        <v>1500</v>
      </c>
      <c r="O9" s="177">
        <v>0</v>
      </c>
      <c r="P9" s="177">
        <v>0</v>
      </c>
      <c r="Q9" s="177">
        <f t="shared" si="6"/>
        <v>0</v>
      </c>
      <c r="R9" s="177">
        <v>0</v>
      </c>
      <c r="S9" s="177">
        <v>0</v>
      </c>
      <c r="T9" s="177">
        <f t="shared" si="7"/>
        <v>0</v>
      </c>
      <c r="U9" s="177">
        <v>0</v>
      </c>
      <c r="V9" s="177">
        <v>0</v>
      </c>
      <c r="W9" s="177">
        <f t="shared" si="8"/>
        <v>0</v>
      </c>
      <c r="X9" s="177">
        <v>0</v>
      </c>
      <c r="Y9" s="177">
        <v>0</v>
      </c>
      <c r="Z9" s="177">
        <f t="shared" si="9"/>
        <v>0</v>
      </c>
    </row>
    <row r="10" spans="1:26" ht="14.25">
      <c r="A10" s="174">
        <v>3200</v>
      </c>
      <c r="B10" s="175" t="s">
        <v>63</v>
      </c>
      <c r="C10" s="176">
        <f t="shared" si="0"/>
        <v>44080</v>
      </c>
      <c r="D10" s="176">
        <f t="shared" si="1"/>
        <v>0</v>
      </c>
      <c r="E10" s="176">
        <f t="shared" si="2"/>
        <v>44080</v>
      </c>
      <c r="F10" s="177">
        <v>0</v>
      </c>
      <c r="G10" s="177">
        <v>0</v>
      </c>
      <c r="H10" s="177">
        <f t="shared" si="3"/>
        <v>0</v>
      </c>
      <c r="I10" s="177">
        <v>0</v>
      </c>
      <c r="J10" s="177">
        <v>0</v>
      </c>
      <c r="K10" s="177">
        <f t="shared" si="4"/>
        <v>0</v>
      </c>
      <c r="L10" s="177">
        <v>44080</v>
      </c>
      <c r="M10" s="177">
        <v>0</v>
      </c>
      <c r="N10" s="177">
        <f t="shared" si="5"/>
        <v>44080</v>
      </c>
      <c r="O10" s="177">
        <v>0</v>
      </c>
      <c r="P10" s="177">
        <v>0</v>
      </c>
      <c r="Q10" s="177">
        <f t="shared" si="6"/>
        <v>0</v>
      </c>
      <c r="R10" s="177">
        <v>0</v>
      </c>
      <c r="S10" s="177">
        <v>0</v>
      </c>
      <c r="T10" s="177">
        <f t="shared" si="7"/>
        <v>0</v>
      </c>
      <c r="U10" s="177">
        <v>0</v>
      </c>
      <c r="V10" s="177">
        <v>0</v>
      </c>
      <c r="W10" s="177">
        <f t="shared" si="8"/>
        <v>0</v>
      </c>
      <c r="X10" s="177">
        <v>0</v>
      </c>
      <c r="Y10" s="177">
        <v>0</v>
      </c>
      <c r="Z10" s="177">
        <f t="shared" si="9"/>
        <v>0</v>
      </c>
    </row>
    <row r="11" spans="1:26" ht="14.25">
      <c r="A11" s="174">
        <v>5100</v>
      </c>
      <c r="B11" s="175" t="s">
        <v>9</v>
      </c>
      <c r="C11" s="176">
        <f t="shared" si="0"/>
        <v>270</v>
      </c>
      <c r="D11" s="176">
        <f t="shared" si="1"/>
        <v>0</v>
      </c>
      <c r="E11" s="176">
        <f t="shared" si="2"/>
        <v>270</v>
      </c>
      <c r="F11" s="177">
        <v>0</v>
      </c>
      <c r="G11" s="177">
        <v>0</v>
      </c>
      <c r="H11" s="177">
        <f t="shared" si="3"/>
        <v>0</v>
      </c>
      <c r="I11" s="177">
        <v>0</v>
      </c>
      <c r="J11" s="177">
        <v>0</v>
      </c>
      <c r="K11" s="177">
        <f t="shared" si="4"/>
        <v>0</v>
      </c>
      <c r="L11" s="177">
        <v>0</v>
      </c>
      <c r="M11" s="177">
        <v>0</v>
      </c>
      <c r="N11" s="177">
        <f t="shared" si="5"/>
        <v>0</v>
      </c>
      <c r="O11" s="177">
        <v>270</v>
      </c>
      <c r="P11" s="177">
        <v>0</v>
      </c>
      <c r="Q11" s="177">
        <f t="shared" si="6"/>
        <v>270</v>
      </c>
      <c r="R11" s="177">
        <v>0</v>
      </c>
      <c r="S11" s="177">
        <v>0</v>
      </c>
      <c r="T11" s="177">
        <f t="shared" si="7"/>
        <v>0</v>
      </c>
      <c r="U11" s="177">
        <v>0</v>
      </c>
      <c r="V11" s="177">
        <v>0</v>
      </c>
      <c r="W11" s="177">
        <f t="shared" si="8"/>
        <v>0</v>
      </c>
      <c r="X11" s="177">
        <v>0</v>
      </c>
      <c r="Y11" s="177">
        <v>0</v>
      </c>
      <c r="Z11" s="177">
        <f t="shared" si="9"/>
        <v>0</v>
      </c>
    </row>
    <row r="12" spans="1:26" ht="14.25">
      <c r="A12" s="174">
        <v>5200</v>
      </c>
      <c r="B12" s="175" t="s">
        <v>10</v>
      </c>
      <c r="C12" s="176">
        <f t="shared" si="0"/>
        <v>543228</v>
      </c>
      <c r="D12" s="176">
        <f t="shared" si="1"/>
        <v>-108650</v>
      </c>
      <c r="E12" s="176">
        <f t="shared" si="2"/>
        <v>434578</v>
      </c>
      <c r="F12" s="177">
        <v>55100</v>
      </c>
      <c r="G12" s="177">
        <v>2050</v>
      </c>
      <c r="H12" s="177">
        <f t="shared" si="3"/>
        <v>57150</v>
      </c>
      <c r="I12" s="177">
        <v>4000</v>
      </c>
      <c r="J12" s="177">
        <v>0</v>
      </c>
      <c r="K12" s="177">
        <f t="shared" si="4"/>
        <v>4000</v>
      </c>
      <c r="L12" s="177">
        <v>68160</v>
      </c>
      <c r="M12" s="177">
        <v>0</v>
      </c>
      <c r="N12" s="177">
        <f t="shared" si="5"/>
        <v>68160</v>
      </c>
      <c r="O12" s="177">
        <v>27400</v>
      </c>
      <c r="P12" s="177">
        <v>0</v>
      </c>
      <c r="Q12" s="177">
        <f t="shared" si="6"/>
        <v>27400</v>
      </c>
      <c r="R12" s="181">
        <v>242800</v>
      </c>
      <c r="S12" s="177">
        <v>-109800</v>
      </c>
      <c r="T12" s="177">
        <f t="shared" si="7"/>
        <v>133000</v>
      </c>
      <c r="U12" s="181">
        <v>131391</v>
      </c>
      <c r="V12" s="177">
        <v>0</v>
      </c>
      <c r="W12" s="177">
        <f t="shared" si="8"/>
        <v>131391</v>
      </c>
      <c r="X12" s="177">
        <v>14377</v>
      </c>
      <c r="Y12" s="177">
        <v>-900</v>
      </c>
      <c r="Z12" s="177">
        <f t="shared" si="9"/>
        <v>13477</v>
      </c>
    </row>
    <row r="13" spans="1:26" s="38" customFormat="1" ht="14.25">
      <c r="A13" s="174">
        <v>6400</v>
      </c>
      <c r="B13" s="175" t="s">
        <v>330</v>
      </c>
      <c r="C13" s="176">
        <f t="shared" si="0"/>
        <v>500</v>
      </c>
      <c r="D13" s="176">
        <f t="shared" si="1"/>
        <v>0</v>
      </c>
      <c r="E13" s="176">
        <f t="shared" si="2"/>
        <v>500</v>
      </c>
      <c r="F13" s="177">
        <v>0</v>
      </c>
      <c r="G13" s="177">
        <v>0</v>
      </c>
      <c r="H13" s="177">
        <f t="shared" si="3"/>
        <v>0</v>
      </c>
      <c r="I13" s="177">
        <v>0</v>
      </c>
      <c r="J13" s="177">
        <v>0</v>
      </c>
      <c r="K13" s="177">
        <f t="shared" si="4"/>
        <v>0</v>
      </c>
      <c r="L13" s="177">
        <v>500</v>
      </c>
      <c r="M13" s="177">
        <v>0</v>
      </c>
      <c r="N13" s="177">
        <f t="shared" si="5"/>
        <v>500</v>
      </c>
      <c r="O13" s="177">
        <v>0</v>
      </c>
      <c r="P13" s="177">
        <v>0</v>
      </c>
      <c r="Q13" s="177">
        <f t="shared" si="6"/>
        <v>0</v>
      </c>
      <c r="R13" s="177">
        <v>0</v>
      </c>
      <c r="S13" s="177">
        <v>0</v>
      </c>
      <c r="T13" s="177">
        <f t="shared" si="7"/>
        <v>0</v>
      </c>
      <c r="U13" s="177">
        <v>0</v>
      </c>
      <c r="V13" s="177">
        <v>0</v>
      </c>
      <c r="W13" s="177">
        <f t="shared" si="8"/>
        <v>0</v>
      </c>
      <c r="X13" s="177">
        <v>0</v>
      </c>
      <c r="Y13" s="177">
        <v>0</v>
      </c>
      <c r="Z13" s="177">
        <f t="shared" si="9"/>
        <v>0</v>
      </c>
    </row>
    <row r="14" spans="1:26" ht="14.25">
      <c r="A14" s="174"/>
      <c r="B14" s="175" t="s">
        <v>64</v>
      </c>
      <c r="C14" s="176">
        <f t="shared" si="0"/>
        <v>0</v>
      </c>
      <c r="D14" s="176">
        <f t="shared" si="1"/>
        <v>0</v>
      </c>
      <c r="E14" s="176">
        <f t="shared" si="2"/>
        <v>0</v>
      </c>
      <c r="F14" s="177">
        <v>0</v>
      </c>
      <c r="G14" s="177">
        <v>0</v>
      </c>
      <c r="H14" s="177">
        <f t="shared" si="3"/>
        <v>0</v>
      </c>
      <c r="I14" s="177">
        <v>0</v>
      </c>
      <c r="J14" s="177">
        <v>0</v>
      </c>
      <c r="K14" s="177">
        <f t="shared" si="4"/>
        <v>0</v>
      </c>
      <c r="L14" s="177">
        <v>0</v>
      </c>
      <c r="M14" s="177">
        <v>0</v>
      </c>
      <c r="N14" s="177">
        <f t="shared" si="5"/>
        <v>0</v>
      </c>
      <c r="O14" s="177">
        <v>0</v>
      </c>
      <c r="P14" s="177">
        <v>0</v>
      </c>
      <c r="Q14" s="177">
        <f t="shared" si="6"/>
        <v>0</v>
      </c>
      <c r="R14" s="177">
        <v>0</v>
      </c>
      <c r="S14" s="177">
        <v>0</v>
      </c>
      <c r="T14" s="177">
        <f t="shared" si="7"/>
        <v>0</v>
      </c>
      <c r="U14" s="177">
        <v>0</v>
      </c>
      <c r="V14" s="177">
        <v>0</v>
      </c>
      <c r="W14" s="177">
        <f t="shared" si="8"/>
        <v>0</v>
      </c>
      <c r="X14" s="177">
        <v>0</v>
      </c>
      <c r="Y14" s="177">
        <v>0</v>
      </c>
      <c r="Z14" s="177">
        <f t="shared" si="9"/>
        <v>0</v>
      </c>
    </row>
    <row r="15" spans="1:26" ht="14.25">
      <c r="A15" s="174"/>
      <c r="B15" s="175" t="s">
        <v>67</v>
      </c>
      <c r="C15" s="176">
        <f t="shared" si="0"/>
        <v>0</v>
      </c>
      <c r="D15" s="176">
        <f t="shared" si="1"/>
        <v>0</v>
      </c>
      <c r="E15" s="176">
        <f t="shared" si="2"/>
        <v>0</v>
      </c>
      <c r="F15" s="177">
        <v>0</v>
      </c>
      <c r="G15" s="177">
        <v>0</v>
      </c>
      <c r="H15" s="177">
        <f t="shared" si="3"/>
        <v>0</v>
      </c>
      <c r="I15" s="177">
        <v>0</v>
      </c>
      <c r="J15" s="177">
        <v>0</v>
      </c>
      <c r="K15" s="177">
        <f t="shared" si="4"/>
        <v>0</v>
      </c>
      <c r="L15" s="177">
        <v>0</v>
      </c>
      <c r="M15" s="177">
        <v>0</v>
      </c>
      <c r="N15" s="177">
        <f t="shared" si="5"/>
        <v>0</v>
      </c>
      <c r="O15" s="177">
        <v>0</v>
      </c>
      <c r="P15" s="177">
        <v>0</v>
      </c>
      <c r="Q15" s="177">
        <f t="shared" si="6"/>
        <v>0</v>
      </c>
      <c r="R15" s="177">
        <v>0</v>
      </c>
      <c r="S15" s="177">
        <v>0</v>
      </c>
      <c r="T15" s="177">
        <f t="shared" si="7"/>
        <v>0</v>
      </c>
      <c r="U15" s="177">
        <v>0</v>
      </c>
      <c r="V15" s="177">
        <v>0</v>
      </c>
      <c r="W15" s="177">
        <f t="shared" si="8"/>
        <v>0</v>
      </c>
      <c r="X15" s="177">
        <v>0</v>
      </c>
      <c r="Y15" s="177">
        <v>0</v>
      </c>
      <c r="Z15" s="177">
        <f t="shared" si="9"/>
        <v>0</v>
      </c>
    </row>
    <row r="16" spans="1:26" s="38" customFormat="1" ht="14.25">
      <c r="A16" s="174"/>
      <c r="B16" s="175" t="s">
        <v>427</v>
      </c>
      <c r="C16" s="176">
        <f t="shared" si="0"/>
        <v>74000</v>
      </c>
      <c r="D16" s="176">
        <f t="shared" si="1"/>
        <v>0</v>
      </c>
      <c r="E16" s="176">
        <f t="shared" si="2"/>
        <v>74000</v>
      </c>
      <c r="F16" s="177">
        <v>0</v>
      </c>
      <c r="G16" s="177">
        <v>0</v>
      </c>
      <c r="H16" s="177">
        <f t="shared" si="3"/>
        <v>0</v>
      </c>
      <c r="I16" s="177">
        <v>0</v>
      </c>
      <c r="J16" s="177">
        <v>0</v>
      </c>
      <c r="K16" s="177">
        <f t="shared" si="4"/>
        <v>0</v>
      </c>
      <c r="L16" s="177">
        <v>74000</v>
      </c>
      <c r="M16" s="177">
        <v>0</v>
      </c>
      <c r="N16" s="177">
        <f t="shared" si="5"/>
        <v>74000</v>
      </c>
      <c r="O16" s="177">
        <v>0</v>
      </c>
      <c r="P16" s="177">
        <v>0</v>
      </c>
      <c r="Q16" s="177">
        <f t="shared" si="6"/>
        <v>0</v>
      </c>
      <c r="R16" s="177">
        <v>0</v>
      </c>
      <c r="S16" s="177">
        <v>0</v>
      </c>
      <c r="T16" s="177">
        <f t="shared" si="7"/>
        <v>0</v>
      </c>
      <c r="U16" s="177">
        <v>0</v>
      </c>
      <c r="V16" s="177">
        <v>0</v>
      </c>
      <c r="W16" s="177">
        <f t="shared" si="8"/>
        <v>0</v>
      </c>
      <c r="X16" s="177">
        <v>0</v>
      </c>
      <c r="Y16" s="177">
        <v>0</v>
      </c>
      <c r="Z16" s="177">
        <f t="shared" si="9"/>
        <v>0</v>
      </c>
    </row>
    <row r="17" spans="1:26" ht="14.25">
      <c r="A17" s="175"/>
      <c r="B17" s="182" t="s">
        <v>3</v>
      </c>
      <c r="C17" s="183">
        <f>SUM(C4:C16)</f>
        <v>4492657</v>
      </c>
      <c r="D17" s="183">
        <f>SUM(D4:D16)</f>
        <v>44067</v>
      </c>
      <c r="E17" s="183">
        <f t="shared" si="2"/>
        <v>4536724</v>
      </c>
      <c r="F17" s="183">
        <f>SUM(F4:F16)</f>
        <v>1386173</v>
      </c>
      <c r="G17" s="183">
        <f>SUM(G4:G16)</f>
        <v>-9393</v>
      </c>
      <c r="H17" s="183">
        <f>SUM(F17:G17)</f>
        <v>1376780</v>
      </c>
      <c r="I17" s="183">
        <f>SUM(I4:I16)</f>
        <v>80045</v>
      </c>
      <c r="J17" s="183">
        <f>SUM(J4:J16)</f>
        <v>-6040</v>
      </c>
      <c r="K17" s="183">
        <f>SUM(I17:J17)</f>
        <v>74005</v>
      </c>
      <c r="L17" s="183">
        <f>SUM(L4:L16)</f>
        <v>406815</v>
      </c>
      <c r="M17" s="183">
        <f>SUM(M4:M16)</f>
        <v>0</v>
      </c>
      <c r="N17" s="183">
        <f>SUM(L17:M17)</f>
        <v>406815</v>
      </c>
      <c r="O17" s="183">
        <f>SUM(O4:O16)</f>
        <v>760325</v>
      </c>
      <c r="P17" s="183">
        <f>SUM(P4:P16)</f>
        <v>0</v>
      </c>
      <c r="Q17" s="183">
        <f>SUM(O17:P17)</f>
        <v>760325</v>
      </c>
      <c r="R17" s="183">
        <f>SUM(R4:R15)</f>
        <v>1341708</v>
      </c>
      <c r="S17" s="183">
        <f>SUM(S4:S16)</f>
        <v>69500</v>
      </c>
      <c r="T17" s="183">
        <f>SUM(R17:S17)</f>
        <v>1411208</v>
      </c>
      <c r="U17" s="183">
        <f>SUM(U4:U15)</f>
        <v>433891</v>
      </c>
      <c r="V17" s="183">
        <f>SUM(V4:V16)</f>
        <v>0</v>
      </c>
      <c r="W17" s="183">
        <f>SUM(U17:V17)</f>
        <v>433891</v>
      </c>
      <c r="X17" s="183">
        <f>SUM(X4:X15)</f>
        <v>83700</v>
      </c>
      <c r="Y17" s="183">
        <f>SUM(Y4:Y15)</f>
        <v>-10000</v>
      </c>
      <c r="Z17" s="183">
        <f>SUM(X17:Y17)</f>
        <v>73700</v>
      </c>
    </row>
  </sheetData>
  <sheetProtection/>
  <mergeCells count="9">
    <mergeCell ref="A1:U1"/>
    <mergeCell ref="X2:Z2"/>
    <mergeCell ref="C2:E2"/>
    <mergeCell ref="F2:H2"/>
    <mergeCell ref="I2:K2"/>
    <mergeCell ref="L2:N2"/>
    <mergeCell ref="O2:Q2"/>
    <mergeCell ref="R2:T2"/>
    <mergeCell ref="U2:W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6.421875" style="0" customWidth="1"/>
    <col min="2" max="2" width="27.00390625" style="0" customWidth="1"/>
    <col min="3" max="3" width="12.421875" style="0" customWidth="1"/>
    <col min="4" max="5" width="12.421875" style="38" customWidth="1"/>
    <col min="6" max="6" width="12.28125" style="0" customWidth="1"/>
    <col min="7" max="8" width="12.28125" style="38" customWidth="1"/>
    <col min="9" max="9" width="13.28125" style="0" customWidth="1"/>
  </cols>
  <sheetData>
    <row r="1" spans="1:9" ht="15">
      <c r="A1" s="228" t="s">
        <v>445</v>
      </c>
      <c r="B1" s="228"/>
      <c r="C1" s="228"/>
      <c r="D1" s="228"/>
      <c r="E1" s="228"/>
      <c r="F1" s="228"/>
      <c r="G1" s="228"/>
      <c r="H1" s="228"/>
      <c r="I1" s="229"/>
    </row>
    <row r="2" spans="1:11" ht="37.5" customHeight="1">
      <c r="A2" s="149" t="s">
        <v>39</v>
      </c>
      <c r="B2" s="140" t="s">
        <v>0</v>
      </c>
      <c r="C2" s="230" t="s">
        <v>12</v>
      </c>
      <c r="D2" s="231"/>
      <c r="E2" s="231"/>
      <c r="F2" s="232" t="s">
        <v>16</v>
      </c>
      <c r="G2" s="204"/>
      <c r="H2" s="205"/>
      <c r="I2" s="206" t="s">
        <v>251</v>
      </c>
      <c r="J2" s="207"/>
      <c r="K2" s="207"/>
    </row>
    <row r="3" spans="1:11" ht="22.5">
      <c r="A3" s="149"/>
      <c r="B3" s="140"/>
      <c r="C3" s="148" t="s">
        <v>252</v>
      </c>
      <c r="D3" s="148" t="s">
        <v>465</v>
      </c>
      <c r="E3" s="148" t="s">
        <v>341</v>
      </c>
      <c r="F3" s="164" t="s">
        <v>252</v>
      </c>
      <c r="G3" s="164" t="s">
        <v>465</v>
      </c>
      <c r="H3" s="164" t="s">
        <v>341</v>
      </c>
      <c r="I3" s="148" t="s">
        <v>252</v>
      </c>
      <c r="J3" s="148" t="s">
        <v>465</v>
      </c>
      <c r="K3" s="148" t="s">
        <v>341</v>
      </c>
    </row>
    <row r="4" spans="1:11" ht="14.25">
      <c r="A4" s="147">
        <v>1100</v>
      </c>
      <c r="B4" s="143" t="s">
        <v>4</v>
      </c>
      <c r="C4" s="145">
        <f>F4+I4</f>
        <v>397044</v>
      </c>
      <c r="D4" s="145">
        <f>G4+J4</f>
        <v>2147</v>
      </c>
      <c r="E4" s="145">
        <f>SUM(C4:D4)</f>
        <v>399191</v>
      </c>
      <c r="F4" s="152">
        <v>347044</v>
      </c>
      <c r="G4" s="152">
        <v>2147</v>
      </c>
      <c r="H4" s="152">
        <f>SUM(F4:G4)</f>
        <v>349191</v>
      </c>
      <c r="I4" s="152">
        <v>50000</v>
      </c>
      <c r="J4" s="152">
        <v>0</v>
      </c>
      <c r="K4" s="152">
        <f>SUM(I4:J4)</f>
        <v>50000</v>
      </c>
    </row>
    <row r="5" spans="1:11" ht="15.75" customHeight="1">
      <c r="A5" s="147">
        <v>1200</v>
      </c>
      <c r="B5" s="146" t="s">
        <v>51</v>
      </c>
      <c r="C5" s="145">
        <f aca="true" t="shared" si="0" ref="C5:C12">F5+I5</f>
        <v>115885</v>
      </c>
      <c r="D5" s="145">
        <f aca="true" t="shared" si="1" ref="D5:D12">G5+J5</f>
        <v>2955</v>
      </c>
      <c r="E5" s="145">
        <f aca="true" t="shared" si="2" ref="E5:E12">SUM(C5:D5)</f>
        <v>118840</v>
      </c>
      <c r="F5" s="152">
        <v>104085</v>
      </c>
      <c r="G5" s="152">
        <v>2955</v>
      </c>
      <c r="H5" s="152">
        <f aca="true" t="shared" si="3" ref="H5:H11">SUM(F5:G5)</f>
        <v>107040</v>
      </c>
      <c r="I5" s="152">
        <v>11800</v>
      </c>
      <c r="J5" s="152">
        <v>0</v>
      </c>
      <c r="K5" s="152">
        <f aca="true" t="shared" si="4" ref="K5:K12">SUM(I5:J5)</f>
        <v>11800</v>
      </c>
    </row>
    <row r="6" spans="1:11" ht="15.75" customHeight="1">
      <c r="A6" s="147">
        <v>2100</v>
      </c>
      <c r="B6" s="146" t="s">
        <v>68</v>
      </c>
      <c r="C6" s="145">
        <f t="shared" si="0"/>
        <v>0</v>
      </c>
      <c r="D6" s="145">
        <f t="shared" si="1"/>
        <v>0</v>
      </c>
      <c r="E6" s="145">
        <f t="shared" si="2"/>
        <v>0</v>
      </c>
      <c r="F6" s="152">
        <v>0</v>
      </c>
      <c r="G6" s="152">
        <v>0</v>
      </c>
      <c r="H6" s="152">
        <f t="shared" si="3"/>
        <v>0</v>
      </c>
      <c r="I6" s="152">
        <v>0</v>
      </c>
      <c r="J6" s="152">
        <v>0</v>
      </c>
      <c r="K6" s="152">
        <f t="shared" si="4"/>
        <v>0</v>
      </c>
    </row>
    <row r="7" spans="1:11" ht="14.25">
      <c r="A7" s="147">
        <v>2200</v>
      </c>
      <c r="B7" s="143" t="s">
        <v>6</v>
      </c>
      <c r="C7" s="145">
        <f t="shared" si="0"/>
        <v>205053</v>
      </c>
      <c r="D7" s="145">
        <f t="shared" si="1"/>
        <v>-75</v>
      </c>
      <c r="E7" s="145">
        <f t="shared" si="2"/>
        <v>204978</v>
      </c>
      <c r="F7" s="152">
        <v>110700</v>
      </c>
      <c r="G7" s="152">
        <v>-75</v>
      </c>
      <c r="H7" s="152">
        <f t="shared" si="3"/>
        <v>110625</v>
      </c>
      <c r="I7" s="152">
        <v>94353</v>
      </c>
      <c r="J7" s="152">
        <v>0</v>
      </c>
      <c r="K7" s="152">
        <f t="shared" si="4"/>
        <v>94353</v>
      </c>
    </row>
    <row r="8" spans="1:11" ht="16.5" customHeight="1">
      <c r="A8" s="147">
        <v>2300</v>
      </c>
      <c r="B8" s="146" t="s">
        <v>507</v>
      </c>
      <c r="C8" s="145">
        <f t="shared" si="0"/>
        <v>42050</v>
      </c>
      <c r="D8" s="145">
        <f t="shared" si="1"/>
        <v>3350</v>
      </c>
      <c r="E8" s="145">
        <f t="shared" si="2"/>
        <v>45400</v>
      </c>
      <c r="F8" s="152">
        <v>33750</v>
      </c>
      <c r="G8" s="152">
        <v>3350</v>
      </c>
      <c r="H8" s="152">
        <f t="shared" si="3"/>
        <v>37100</v>
      </c>
      <c r="I8" s="152">
        <v>8300</v>
      </c>
      <c r="J8" s="152">
        <v>0</v>
      </c>
      <c r="K8" s="152">
        <f t="shared" si="4"/>
        <v>8300</v>
      </c>
    </row>
    <row r="9" spans="1:11" ht="14.25">
      <c r="A9" s="147">
        <v>2400</v>
      </c>
      <c r="B9" s="143" t="s">
        <v>7</v>
      </c>
      <c r="C9" s="145">
        <f t="shared" si="0"/>
        <v>0</v>
      </c>
      <c r="D9" s="145">
        <f t="shared" si="1"/>
        <v>0</v>
      </c>
      <c r="E9" s="145">
        <f t="shared" si="2"/>
        <v>0</v>
      </c>
      <c r="F9" s="152">
        <v>0</v>
      </c>
      <c r="G9" s="152">
        <v>0</v>
      </c>
      <c r="H9" s="152">
        <f t="shared" si="3"/>
        <v>0</v>
      </c>
      <c r="I9" s="152">
        <v>0</v>
      </c>
      <c r="J9" s="152">
        <v>0</v>
      </c>
      <c r="K9" s="152">
        <f t="shared" si="4"/>
        <v>0</v>
      </c>
    </row>
    <row r="10" spans="1:11" ht="14.25">
      <c r="A10" s="147">
        <v>2500</v>
      </c>
      <c r="B10" s="143" t="s">
        <v>52</v>
      </c>
      <c r="C10" s="145">
        <f t="shared" si="0"/>
        <v>5629</v>
      </c>
      <c r="D10" s="145">
        <f t="shared" si="1"/>
        <v>-1</v>
      </c>
      <c r="E10" s="145">
        <f t="shared" si="2"/>
        <v>5628</v>
      </c>
      <c r="F10" s="152">
        <v>5629</v>
      </c>
      <c r="G10" s="152">
        <v>-1</v>
      </c>
      <c r="H10" s="152">
        <f t="shared" si="3"/>
        <v>5628</v>
      </c>
      <c r="I10" s="152">
        <v>0</v>
      </c>
      <c r="J10" s="152">
        <v>0</v>
      </c>
      <c r="K10" s="152">
        <f t="shared" si="4"/>
        <v>0</v>
      </c>
    </row>
    <row r="11" spans="1:11" ht="14.25">
      <c r="A11" s="147">
        <v>5100</v>
      </c>
      <c r="B11" s="143" t="s">
        <v>9</v>
      </c>
      <c r="C11" s="145">
        <f t="shared" si="0"/>
        <v>200</v>
      </c>
      <c r="D11" s="145">
        <f t="shared" si="1"/>
        <v>0</v>
      </c>
      <c r="E11" s="145">
        <f t="shared" si="2"/>
        <v>200</v>
      </c>
      <c r="F11" s="152">
        <v>200</v>
      </c>
      <c r="G11" s="152">
        <v>0</v>
      </c>
      <c r="H11" s="152">
        <f t="shared" si="3"/>
        <v>200</v>
      </c>
      <c r="I11" s="152">
        <v>0</v>
      </c>
      <c r="J11" s="152">
        <v>0</v>
      </c>
      <c r="K11" s="152">
        <f t="shared" si="4"/>
        <v>0</v>
      </c>
    </row>
    <row r="12" spans="1:11" ht="14.25">
      <c r="A12" s="147">
        <v>5200</v>
      </c>
      <c r="B12" s="143" t="s">
        <v>10</v>
      </c>
      <c r="C12" s="145">
        <f t="shared" si="0"/>
        <v>36600</v>
      </c>
      <c r="D12" s="145">
        <f t="shared" si="1"/>
        <v>0</v>
      </c>
      <c r="E12" s="145">
        <f t="shared" si="2"/>
        <v>36600</v>
      </c>
      <c r="F12" s="152">
        <v>36600</v>
      </c>
      <c r="G12" s="152">
        <v>0</v>
      </c>
      <c r="H12" s="152"/>
      <c r="I12" s="152">
        <v>0</v>
      </c>
      <c r="J12" s="152">
        <v>0</v>
      </c>
      <c r="K12" s="152">
        <f t="shared" si="4"/>
        <v>0</v>
      </c>
    </row>
    <row r="13" spans="1:11" ht="14.25">
      <c r="A13" s="143"/>
      <c r="B13" s="166" t="s">
        <v>3</v>
      </c>
      <c r="C13" s="141">
        <f>SUM(C4:C12)</f>
        <v>802461</v>
      </c>
      <c r="D13" s="141">
        <f>SUM(D4:D12)</f>
        <v>8376</v>
      </c>
      <c r="E13" s="141">
        <f>SUM(C13:D13)</f>
        <v>810837</v>
      </c>
      <c r="F13" s="141">
        <f>SUM(F4:F12)</f>
        <v>638008</v>
      </c>
      <c r="G13" s="141">
        <f>SUM(G4:G12)</f>
        <v>8376</v>
      </c>
      <c r="H13" s="141">
        <f>SUM(F13:G13)</f>
        <v>646384</v>
      </c>
      <c r="I13" s="141">
        <f>SUM(I4:I12)</f>
        <v>164453</v>
      </c>
      <c r="J13" s="141">
        <f>SUM(J4:J12)</f>
        <v>0</v>
      </c>
      <c r="K13" s="141">
        <f>SUM(I13:J13)</f>
        <v>164453</v>
      </c>
    </row>
  </sheetData>
  <sheetProtection/>
  <mergeCells count="4">
    <mergeCell ref="A1:I1"/>
    <mergeCell ref="C2:E2"/>
    <mergeCell ref="F2:H2"/>
    <mergeCell ref="I2:K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Z18"/>
  <sheetViews>
    <sheetView zoomScalePageLayoutView="0" workbookViewId="0" topLeftCell="A1">
      <pane xSplit="1" topLeftCell="B1" activePane="topRight" state="frozen"/>
      <selection pane="topLeft" activeCell="A7" sqref="A7"/>
      <selection pane="topRight" activeCell="A1" sqref="A1:AG1"/>
    </sheetView>
  </sheetViews>
  <sheetFormatPr defaultColWidth="9.140625" defaultRowHeight="15"/>
  <cols>
    <col min="1" max="1" width="6.421875" style="0" customWidth="1"/>
    <col min="2" max="2" width="25.57421875" style="0" customWidth="1"/>
    <col min="3" max="3" width="12.28125" style="0" customWidth="1"/>
    <col min="4" max="5" width="12.28125" style="38" customWidth="1"/>
    <col min="6" max="6" width="13.421875" style="0" customWidth="1"/>
    <col min="7" max="23" width="13.421875" style="38" customWidth="1"/>
    <col min="24" max="24" width="12.28125" style="0" customWidth="1"/>
    <col min="25" max="26" width="12.28125" style="38" customWidth="1"/>
    <col min="27" max="27" width="12.28125" style="0" customWidth="1"/>
    <col min="28" max="29" width="12.28125" style="38" customWidth="1"/>
    <col min="30" max="30" width="12.421875" style="0" customWidth="1"/>
    <col min="31" max="32" width="12.421875" style="38" customWidth="1"/>
    <col min="33" max="33" width="13.28125" style="0" customWidth="1"/>
    <col min="34" max="35" width="13.28125" style="38" customWidth="1"/>
    <col min="36" max="36" width="13.57421875" style="0" customWidth="1"/>
    <col min="37" max="38" width="13.57421875" style="38" customWidth="1"/>
    <col min="39" max="39" width="12.57421875" style="0" customWidth="1"/>
    <col min="41" max="41" width="13.7109375" style="0" customWidth="1"/>
  </cols>
  <sheetData>
    <row r="1" spans="1:40" ht="15">
      <c r="A1" s="228" t="s">
        <v>446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108"/>
      <c r="AI1" s="108"/>
      <c r="AM1" s="33"/>
      <c r="AN1" s="35"/>
    </row>
    <row r="2" spans="1:41" ht="34.5" customHeight="1">
      <c r="A2" s="149" t="s">
        <v>39</v>
      </c>
      <c r="B2" s="140"/>
      <c r="C2" s="230" t="s">
        <v>12</v>
      </c>
      <c r="D2" s="231"/>
      <c r="E2" s="231"/>
      <c r="F2" s="233" t="s">
        <v>18</v>
      </c>
      <c r="G2" s="234"/>
      <c r="H2" s="235"/>
      <c r="I2" s="233" t="s">
        <v>388</v>
      </c>
      <c r="J2" s="234"/>
      <c r="K2" s="235"/>
      <c r="L2" s="233" t="s">
        <v>384</v>
      </c>
      <c r="M2" s="234"/>
      <c r="N2" s="235"/>
      <c r="O2" s="233" t="s">
        <v>380</v>
      </c>
      <c r="P2" s="234"/>
      <c r="Q2" s="235"/>
      <c r="R2" s="232" t="s">
        <v>453</v>
      </c>
      <c r="S2" s="204"/>
      <c r="T2" s="205"/>
      <c r="U2" s="232" t="s">
        <v>455</v>
      </c>
      <c r="V2" s="204"/>
      <c r="W2" s="205"/>
      <c r="X2" s="232" t="s">
        <v>19</v>
      </c>
      <c r="Y2" s="204"/>
      <c r="Z2" s="205"/>
      <c r="AA2" s="232" t="s">
        <v>77</v>
      </c>
      <c r="AB2" s="204"/>
      <c r="AC2" s="205"/>
      <c r="AD2" s="232" t="s">
        <v>61</v>
      </c>
      <c r="AE2" s="204"/>
      <c r="AF2" s="205"/>
      <c r="AG2" s="236" t="s">
        <v>70</v>
      </c>
      <c r="AH2" s="237"/>
      <c r="AI2" s="238"/>
      <c r="AJ2" s="192" t="s">
        <v>71</v>
      </c>
      <c r="AK2" s="193"/>
      <c r="AL2" s="194"/>
      <c r="AM2" s="192" t="s">
        <v>72</v>
      </c>
      <c r="AN2" s="193"/>
      <c r="AO2" s="194"/>
    </row>
    <row r="3" spans="1:130" s="2" customFormat="1" ht="26.25" customHeight="1">
      <c r="A3" s="149"/>
      <c r="B3" s="140"/>
      <c r="C3" s="148" t="s">
        <v>252</v>
      </c>
      <c r="D3" s="148" t="s">
        <v>465</v>
      </c>
      <c r="E3" s="148" t="s">
        <v>341</v>
      </c>
      <c r="F3" s="148" t="s">
        <v>252</v>
      </c>
      <c r="G3" s="148" t="s">
        <v>465</v>
      </c>
      <c r="H3" s="148" t="s">
        <v>341</v>
      </c>
      <c r="I3" s="148" t="s">
        <v>252</v>
      </c>
      <c r="J3" s="148" t="s">
        <v>465</v>
      </c>
      <c r="K3" s="148" t="s">
        <v>341</v>
      </c>
      <c r="L3" s="148" t="s">
        <v>252</v>
      </c>
      <c r="M3" s="148" t="s">
        <v>465</v>
      </c>
      <c r="N3" s="148" t="s">
        <v>341</v>
      </c>
      <c r="O3" s="148" t="s">
        <v>252</v>
      </c>
      <c r="P3" s="148" t="s">
        <v>465</v>
      </c>
      <c r="Q3" s="148" t="s">
        <v>341</v>
      </c>
      <c r="R3" s="164" t="s">
        <v>252</v>
      </c>
      <c r="S3" s="164" t="s">
        <v>465</v>
      </c>
      <c r="T3" s="164" t="s">
        <v>341</v>
      </c>
      <c r="U3" s="164" t="s">
        <v>252</v>
      </c>
      <c r="V3" s="164" t="s">
        <v>465</v>
      </c>
      <c r="W3" s="164" t="s">
        <v>341</v>
      </c>
      <c r="X3" s="164" t="s">
        <v>252</v>
      </c>
      <c r="Y3" s="164" t="s">
        <v>465</v>
      </c>
      <c r="Z3" s="164" t="s">
        <v>341</v>
      </c>
      <c r="AA3" s="164" t="s">
        <v>252</v>
      </c>
      <c r="AB3" s="164" t="s">
        <v>465</v>
      </c>
      <c r="AC3" s="164" t="s">
        <v>341</v>
      </c>
      <c r="AD3" s="164" t="s">
        <v>252</v>
      </c>
      <c r="AE3" s="164" t="s">
        <v>465</v>
      </c>
      <c r="AF3" s="164" t="s">
        <v>341</v>
      </c>
      <c r="AG3" s="164" t="s">
        <v>252</v>
      </c>
      <c r="AH3" s="164" t="s">
        <v>465</v>
      </c>
      <c r="AI3" s="164" t="s">
        <v>341</v>
      </c>
      <c r="AJ3" s="164" t="s">
        <v>252</v>
      </c>
      <c r="AK3" s="164" t="s">
        <v>465</v>
      </c>
      <c r="AL3" s="164" t="s">
        <v>341</v>
      </c>
      <c r="AM3" s="164" t="s">
        <v>252</v>
      </c>
      <c r="AN3" s="164" t="s">
        <v>465</v>
      </c>
      <c r="AO3" s="164" t="s">
        <v>341</v>
      </c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</row>
    <row r="4" spans="1:41" ht="14.25">
      <c r="A4" s="147">
        <v>1100</v>
      </c>
      <c r="B4" s="143" t="s">
        <v>4</v>
      </c>
      <c r="C4" s="145">
        <f>F4+I4+L4+O4+R4+U4+X4+AA4+AD4+AG4+AJ4+AM4</f>
        <v>1451625.93</v>
      </c>
      <c r="D4" s="145">
        <f>G4+J4+M4+P4+S4+V4+Y4+AB4+AE4+AH4+AK4+AN4</f>
        <v>-13336</v>
      </c>
      <c r="E4" s="145">
        <f>SUM(C4:D4)</f>
        <v>1438289.93</v>
      </c>
      <c r="F4" s="152">
        <v>253333</v>
      </c>
      <c r="G4" s="152">
        <v>-2527</v>
      </c>
      <c r="H4" s="152">
        <f>SUM(F4:G4)</f>
        <v>250806</v>
      </c>
      <c r="I4" s="152">
        <v>50890</v>
      </c>
      <c r="J4" s="152">
        <v>0</v>
      </c>
      <c r="K4" s="152">
        <f>SUM(I4:J4)</f>
        <v>50890</v>
      </c>
      <c r="L4" s="152">
        <v>25395</v>
      </c>
      <c r="M4" s="152">
        <v>0</v>
      </c>
      <c r="N4" s="152">
        <f>SUM(L4:M4)</f>
        <v>25395</v>
      </c>
      <c r="O4" s="152">
        <v>27035</v>
      </c>
      <c r="P4" s="152">
        <v>0</v>
      </c>
      <c r="Q4" s="152">
        <f>SUM(O4:P4)</f>
        <v>27035</v>
      </c>
      <c r="R4" s="152">
        <v>153175</v>
      </c>
      <c r="S4" s="152">
        <v>0</v>
      </c>
      <c r="T4" s="152">
        <f>SUM(R4:S4)</f>
        <v>153175</v>
      </c>
      <c r="U4" s="152">
        <v>1947</v>
      </c>
      <c r="V4" s="152">
        <v>0</v>
      </c>
      <c r="W4" s="152">
        <f>SUM(U4:V4)</f>
        <v>1947</v>
      </c>
      <c r="X4" s="152">
        <v>1000</v>
      </c>
      <c r="Y4" s="152">
        <v>0</v>
      </c>
      <c r="Z4" s="152">
        <f>SUM(X4:Y4)</f>
        <v>1000</v>
      </c>
      <c r="AA4" s="152">
        <v>0</v>
      </c>
      <c r="AB4" s="152">
        <v>0</v>
      </c>
      <c r="AC4" s="152">
        <f>SUM(AA4:AB4)</f>
        <v>0</v>
      </c>
      <c r="AD4" s="152">
        <v>0</v>
      </c>
      <c r="AE4" s="152">
        <v>0</v>
      </c>
      <c r="AF4" s="152">
        <f>SUM(AD4:AE4)</f>
        <v>0</v>
      </c>
      <c r="AG4" s="152">
        <v>591968</v>
      </c>
      <c r="AH4" s="152">
        <v>-9256</v>
      </c>
      <c r="AI4" s="152">
        <f>SUM(AG4:AH4)</f>
        <v>582712</v>
      </c>
      <c r="AJ4" s="152">
        <v>270247</v>
      </c>
      <c r="AK4" s="152">
        <v>-1553</v>
      </c>
      <c r="AL4" s="152">
        <f>SUM(AJ4:AK4)</f>
        <v>268694</v>
      </c>
      <c r="AM4" s="152">
        <v>76635.93</v>
      </c>
      <c r="AN4" s="152">
        <v>0</v>
      </c>
      <c r="AO4" s="152">
        <f>SUM(AM4:AN4)</f>
        <v>76635.93</v>
      </c>
    </row>
    <row r="5" spans="1:41" ht="14.25">
      <c r="A5" s="147">
        <v>1200</v>
      </c>
      <c r="B5" s="146" t="s">
        <v>51</v>
      </c>
      <c r="C5" s="145">
        <f aca="true" t="shared" si="0" ref="C5:C17">F5+I5+L5+O5+R5+U5+X5+AA5+AD5+AG5+AJ5+AM5</f>
        <v>445926</v>
      </c>
      <c r="D5" s="145">
        <f aca="true" t="shared" si="1" ref="D5:D17">G5+J5+M5+P5+S5+V5+Y5+AB5+AE5+AH5+AK5+AN5</f>
        <v>-1431</v>
      </c>
      <c r="E5" s="145">
        <f aca="true" t="shared" si="2" ref="E5:E17">SUM(C5:D5)</f>
        <v>444495</v>
      </c>
      <c r="F5" s="152">
        <v>76947</v>
      </c>
      <c r="G5" s="152">
        <v>2000</v>
      </c>
      <c r="H5" s="152">
        <f aca="true" t="shared" si="3" ref="H5:H17">SUM(F5:G5)</f>
        <v>78947</v>
      </c>
      <c r="I5" s="152">
        <v>14875</v>
      </c>
      <c r="J5" s="152">
        <v>0</v>
      </c>
      <c r="K5" s="152">
        <f aca="true" t="shared" si="4" ref="K5:K16">SUM(I5:J5)</f>
        <v>14875</v>
      </c>
      <c r="L5" s="152">
        <v>7265</v>
      </c>
      <c r="M5" s="152">
        <v>0</v>
      </c>
      <c r="N5" s="152">
        <f aca="true" t="shared" si="5" ref="N5:N16">SUM(L5:M5)</f>
        <v>7265</v>
      </c>
      <c r="O5" s="152">
        <v>7790</v>
      </c>
      <c r="P5" s="152">
        <v>0</v>
      </c>
      <c r="Q5" s="152">
        <f aca="true" t="shared" si="6" ref="Q5:Q16">SUM(O5:P5)</f>
        <v>7790</v>
      </c>
      <c r="R5" s="152">
        <v>44725</v>
      </c>
      <c r="S5" s="152">
        <v>0</v>
      </c>
      <c r="T5" s="152">
        <f aca="true" t="shared" si="7" ref="T5:T16">SUM(R5:S5)</f>
        <v>44725</v>
      </c>
      <c r="U5" s="152">
        <v>459</v>
      </c>
      <c r="V5" s="152">
        <v>0</v>
      </c>
      <c r="W5" s="152">
        <f aca="true" t="shared" si="8" ref="W5:W16">SUM(U5:V5)</f>
        <v>459</v>
      </c>
      <c r="X5" s="152">
        <v>234</v>
      </c>
      <c r="Y5" s="152">
        <v>0</v>
      </c>
      <c r="Z5" s="152">
        <f aca="true" t="shared" si="9" ref="Z5:Z16">SUM(X5:Y5)</f>
        <v>234</v>
      </c>
      <c r="AA5" s="152">
        <v>0</v>
      </c>
      <c r="AB5" s="152">
        <v>0</v>
      </c>
      <c r="AC5" s="152">
        <f aca="true" t="shared" si="10" ref="AC5:AC16">SUM(AA5:AB5)</f>
        <v>0</v>
      </c>
      <c r="AD5" s="152">
        <v>0</v>
      </c>
      <c r="AE5" s="152">
        <v>0</v>
      </c>
      <c r="AF5" s="152">
        <f aca="true" t="shared" si="11" ref="AF5:AF16">SUM(AD5:AE5)</f>
        <v>0</v>
      </c>
      <c r="AG5" s="152">
        <v>185796</v>
      </c>
      <c r="AH5" s="152">
        <v>-4478</v>
      </c>
      <c r="AI5" s="152">
        <f aca="true" t="shared" si="12" ref="AI5:AI16">SUM(AG5:AH5)</f>
        <v>181318</v>
      </c>
      <c r="AJ5" s="152">
        <v>84255</v>
      </c>
      <c r="AK5" s="152">
        <v>1047</v>
      </c>
      <c r="AL5" s="152">
        <f aca="true" t="shared" si="13" ref="AL5:AL16">SUM(AJ5:AK5)</f>
        <v>85302</v>
      </c>
      <c r="AM5" s="152">
        <v>23580</v>
      </c>
      <c r="AN5" s="152">
        <v>0</v>
      </c>
      <c r="AO5" s="152">
        <f aca="true" t="shared" si="14" ref="AO5:AO16">SUM(AM5:AN5)</f>
        <v>23580</v>
      </c>
    </row>
    <row r="6" spans="1:41" ht="14.25">
      <c r="A6" s="147">
        <v>2100</v>
      </c>
      <c r="B6" s="143" t="s">
        <v>48</v>
      </c>
      <c r="C6" s="145">
        <f t="shared" si="0"/>
        <v>6800</v>
      </c>
      <c r="D6" s="145">
        <f t="shared" si="1"/>
        <v>-2600</v>
      </c>
      <c r="E6" s="145">
        <f t="shared" si="2"/>
        <v>4200</v>
      </c>
      <c r="F6" s="152">
        <v>2800</v>
      </c>
      <c r="G6" s="152">
        <v>-1400</v>
      </c>
      <c r="H6" s="152">
        <f t="shared" si="3"/>
        <v>1400</v>
      </c>
      <c r="I6" s="152">
        <v>880</v>
      </c>
      <c r="J6" s="152">
        <v>-800</v>
      </c>
      <c r="K6" s="152">
        <f t="shared" si="4"/>
        <v>80</v>
      </c>
      <c r="L6" s="152">
        <v>50</v>
      </c>
      <c r="M6" s="152">
        <v>0</v>
      </c>
      <c r="N6" s="152">
        <f t="shared" si="5"/>
        <v>50</v>
      </c>
      <c r="O6" s="152">
        <v>0</v>
      </c>
      <c r="P6" s="152">
        <v>0</v>
      </c>
      <c r="Q6" s="152">
        <f t="shared" si="6"/>
        <v>0</v>
      </c>
      <c r="R6" s="152">
        <v>770</v>
      </c>
      <c r="S6" s="152">
        <v>0</v>
      </c>
      <c r="T6" s="152">
        <f t="shared" si="7"/>
        <v>770</v>
      </c>
      <c r="U6" s="152">
        <v>0</v>
      </c>
      <c r="V6" s="152">
        <v>0</v>
      </c>
      <c r="W6" s="152">
        <f t="shared" si="8"/>
        <v>0</v>
      </c>
      <c r="X6" s="152">
        <v>0</v>
      </c>
      <c r="Y6" s="152">
        <v>0</v>
      </c>
      <c r="Z6" s="152">
        <f t="shared" si="9"/>
        <v>0</v>
      </c>
      <c r="AA6" s="152">
        <v>0</v>
      </c>
      <c r="AB6" s="152">
        <v>0</v>
      </c>
      <c r="AC6" s="152">
        <f t="shared" si="10"/>
        <v>0</v>
      </c>
      <c r="AD6" s="152">
        <v>1500</v>
      </c>
      <c r="AE6" s="152">
        <v>0</v>
      </c>
      <c r="AF6" s="152">
        <f t="shared" si="11"/>
        <v>1500</v>
      </c>
      <c r="AG6" s="152">
        <v>800</v>
      </c>
      <c r="AH6" s="152">
        <v>-400</v>
      </c>
      <c r="AI6" s="152">
        <f t="shared" si="12"/>
        <v>400</v>
      </c>
      <c r="AJ6" s="152">
        <v>0</v>
      </c>
      <c r="AK6" s="152">
        <v>0</v>
      </c>
      <c r="AL6" s="152">
        <f t="shared" si="13"/>
        <v>0</v>
      </c>
      <c r="AM6" s="152">
        <v>0</v>
      </c>
      <c r="AN6" s="152">
        <v>0</v>
      </c>
      <c r="AO6" s="152">
        <f t="shared" si="14"/>
        <v>0</v>
      </c>
    </row>
    <row r="7" spans="1:41" ht="14.25">
      <c r="A7" s="147">
        <v>2200</v>
      </c>
      <c r="B7" s="143" t="s">
        <v>6</v>
      </c>
      <c r="C7" s="145">
        <f t="shared" si="0"/>
        <v>564343</v>
      </c>
      <c r="D7" s="145">
        <f t="shared" si="1"/>
        <v>-12318</v>
      </c>
      <c r="E7" s="145">
        <f t="shared" si="2"/>
        <v>552025</v>
      </c>
      <c r="F7" s="152">
        <v>94110</v>
      </c>
      <c r="G7" s="152">
        <v>-1494</v>
      </c>
      <c r="H7" s="152">
        <f t="shared" si="3"/>
        <v>92616</v>
      </c>
      <c r="I7" s="152">
        <v>5275</v>
      </c>
      <c r="J7" s="152">
        <v>80</v>
      </c>
      <c r="K7" s="152">
        <f t="shared" si="4"/>
        <v>5355</v>
      </c>
      <c r="L7" s="152">
        <v>4160</v>
      </c>
      <c r="M7" s="152">
        <v>0</v>
      </c>
      <c r="N7" s="152">
        <f t="shared" si="5"/>
        <v>4160</v>
      </c>
      <c r="O7" s="152">
        <v>37630</v>
      </c>
      <c r="P7" s="152">
        <v>-7500</v>
      </c>
      <c r="Q7" s="152">
        <f t="shared" si="6"/>
        <v>30130</v>
      </c>
      <c r="R7" s="152">
        <v>87500</v>
      </c>
      <c r="S7" s="152">
        <v>0</v>
      </c>
      <c r="T7" s="152">
        <f t="shared" si="7"/>
        <v>87500</v>
      </c>
      <c r="U7" s="152">
        <v>0</v>
      </c>
      <c r="V7" s="152">
        <v>0</v>
      </c>
      <c r="W7" s="152">
        <f t="shared" si="8"/>
        <v>0</v>
      </c>
      <c r="X7" s="152">
        <v>75548</v>
      </c>
      <c r="Y7" s="152">
        <v>6200</v>
      </c>
      <c r="Z7" s="152">
        <f t="shared" si="9"/>
        <v>81748</v>
      </c>
      <c r="AA7" s="152">
        <v>33500</v>
      </c>
      <c r="AB7" s="152">
        <v>6040</v>
      </c>
      <c r="AC7" s="152">
        <f t="shared" si="10"/>
        <v>39540</v>
      </c>
      <c r="AD7" s="152">
        <v>3100</v>
      </c>
      <c r="AE7" s="152">
        <v>0</v>
      </c>
      <c r="AF7" s="152">
        <f t="shared" si="11"/>
        <v>3100</v>
      </c>
      <c r="AG7" s="152">
        <v>169797</v>
      </c>
      <c r="AH7" s="152">
        <v>-7543</v>
      </c>
      <c r="AI7" s="152">
        <f t="shared" si="12"/>
        <v>162254</v>
      </c>
      <c r="AJ7" s="152">
        <v>44900</v>
      </c>
      <c r="AK7" s="152">
        <v>-7451</v>
      </c>
      <c r="AL7" s="152">
        <f t="shared" si="13"/>
        <v>37449</v>
      </c>
      <c r="AM7" s="152">
        <v>8823</v>
      </c>
      <c r="AN7" s="152">
        <v>-650</v>
      </c>
      <c r="AO7" s="152">
        <f t="shared" si="14"/>
        <v>8173</v>
      </c>
    </row>
    <row r="8" spans="1:41" ht="14.25">
      <c r="A8" s="147">
        <v>2300</v>
      </c>
      <c r="B8" s="146" t="s">
        <v>507</v>
      </c>
      <c r="C8" s="145">
        <f t="shared" si="0"/>
        <v>186929</v>
      </c>
      <c r="D8" s="145">
        <f t="shared" si="1"/>
        <v>-2442</v>
      </c>
      <c r="E8" s="145">
        <f t="shared" si="2"/>
        <v>184487</v>
      </c>
      <c r="F8" s="152">
        <v>46120</v>
      </c>
      <c r="G8" s="152">
        <v>-510</v>
      </c>
      <c r="H8" s="152">
        <f t="shared" si="3"/>
        <v>45610</v>
      </c>
      <c r="I8" s="152">
        <v>7735</v>
      </c>
      <c r="J8" s="152">
        <v>720</v>
      </c>
      <c r="K8" s="152">
        <f t="shared" si="4"/>
        <v>8455</v>
      </c>
      <c r="L8" s="152">
        <v>6605</v>
      </c>
      <c r="M8" s="152">
        <v>0</v>
      </c>
      <c r="N8" s="152">
        <f t="shared" si="5"/>
        <v>6605</v>
      </c>
      <c r="O8" s="152">
        <v>9540</v>
      </c>
      <c r="P8" s="152">
        <v>0</v>
      </c>
      <c r="Q8" s="152">
        <f t="shared" si="6"/>
        <v>9540</v>
      </c>
      <c r="R8" s="152">
        <v>34535</v>
      </c>
      <c r="S8" s="152">
        <v>0</v>
      </c>
      <c r="T8" s="152">
        <f t="shared" si="7"/>
        <v>34535</v>
      </c>
      <c r="U8" s="152">
        <v>0</v>
      </c>
      <c r="V8" s="152">
        <v>0</v>
      </c>
      <c r="W8" s="152">
        <f t="shared" si="8"/>
        <v>0</v>
      </c>
      <c r="X8" s="152">
        <v>7865</v>
      </c>
      <c r="Y8" s="152">
        <v>300</v>
      </c>
      <c r="Z8" s="152">
        <f t="shared" si="9"/>
        <v>8165</v>
      </c>
      <c r="AA8" s="152">
        <v>0</v>
      </c>
      <c r="AB8" s="152">
        <v>0</v>
      </c>
      <c r="AC8" s="152">
        <f t="shared" si="10"/>
        <v>0</v>
      </c>
      <c r="AD8" s="152">
        <v>500</v>
      </c>
      <c r="AE8" s="152">
        <v>0</v>
      </c>
      <c r="AF8" s="152">
        <f t="shared" si="11"/>
        <v>500</v>
      </c>
      <c r="AG8" s="152">
        <v>48835</v>
      </c>
      <c r="AH8" s="152">
        <v>-1950</v>
      </c>
      <c r="AI8" s="152">
        <f t="shared" si="12"/>
        <v>46885</v>
      </c>
      <c r="AJ8" s="152">
        <v>14924</v>
      </c>
      <c r="AK8" s="152">
        <v>-402</v>
      </c>
      <c r="AL8" s="152">
        <f t="shared" si="13"/>
        <v>14522</v>
      </c>
      <c r="AM8" s="152">
        <v>10270</v>
      </c>
      <c r="AN8" s="152">
        <v>-600</v>
      </c>
      <c r="AO8" s="152">
        <f t="shared" si="14"/>
        <v>9670</v>
      </c>
    </row>
    <row r="9" spans="1:41" ht="14.25">
      <c r="A9" s="147">
        <v>2400</v>
      </c>
      <c r="B9" s="143" t="s">
        <v>7</v>
      </c>
      <c r="C9" s="145">
        <f t="shared" si="0"/>
        <v>8600</v>
      </c>
      <c r="D9" s="145">
        <f t="shared" si="1"/>
        <v>0</v>
      </c>
      <c r="E9" s="145">
        <f t="shared" si="2"/>
        <v>8600</v>
      </c>
      <c r="F9" s="152">
        <v>0</v>
      </c>
      <c r="G9" s="152">
        <v>0</v>
      </c>
      <c r="H9" s="152">
        <f t="shared" si="3"/>
        <v>0</v>
      </c>
      <c r="I9" s="152">
        <v>1600</v>
      </c>
      <c r="J9" s="152">
        <v>0</v>
      </c>
      <c r="K9" s="152">
        <f t="shared" si="4"/>
        <v>1600</v>
      </c>
      <c r="L9" s="152">
        <v>0</v>
      </c>
      <c r="M9" s="152">
        <v>0</v>
      </c>
      <c r="N9" s="152">
        <f t="shared" si="5"/>
        <v>0</v>
      </c>
      <c r="O9" s="152">
        <v>0</v>
      </c>
      <c r="P9" s="152">
        <v>0</v>
      </c>
      <c r="Q9" s="152">
        <f t="shared" si="6"/>
        <v>0</v>
      </c>
      <c r="R9" s="152">
        <v>0</v>
      </c>
      <c r="S9" s="152">
        <v>0</v>
      </c>
      <c r="T9" s="152">
        <f t="shared" si="7"/>
        <v>0</v>
      </c>
      <c r="U9" s="152">
        <v>0</v>
      </c>
      <c r="V9" s="152">
        <v>0</v>
      </c>
      <c r="W9" s="152">
        <f t="shared" si="8"/>
        <v>0</v>
      </c>
      <c r="X9" s="152">
        <v>0</v>
      </c>
      <c r="Y9" s="152">
        <v>0</v>
      </c>
      <c r="Z9" s="152">
        <f t="shared" si="9"/>
        <v>0</v>
      </c>
      <c r="AA9" s="152">
        <v>0</v>
      </c>
      <c r="AB9" s="152">
        <v>0</v>
      </c>
      <c r="AC9" s="152">
        <f t="shared" si="10"/>
        <v>0</v>
      </c>
      <c r="AD9" s="152">
        <v>0</v>
      </c>
      <c r="AE9" s="152">
        <v>0</v>
      </c>
      <c r="AF9" s="152">
        <f t="shared" si="11"/>
        <v>0</v>
      </c>
      <c r="AG9" s="152">
        <v>4000</v>
      </c>
      <c r="AH9" s="152">
        <v>0</v>
      </c>
      <c r="AI9" s="152">
        <f t="shared" si="12"/>
        <v>4000</v>
      </c>
      <c r="AJ9" s="152">
        <v>2000</v>
      </c>
      <c r="AK9" s="152">
        <v>0</v>
      </c>
      <c r="AL9" s="152">
        <f t="shared" si="13"/>
        <v>2000</v>
      </c>
      <c r="AM9" s="152">
        <v>1000</v>
      </c>
      <c r="AN9" s="152">
        <v>0</v>
      </c>
      <c r="AO9" s="152">
        <f t="shared" si="14"/>
        <v>1000</v>
      </c>
    </row>
    <row r="10" spans="1:41" ht="14.25">
      <c r="A10" s="147">
        <v>2500</v>
      </c>
      <c r="B10" s="143" t="s">
        <v>49</v>
      </c>
      <c r="C10" s="145">
        <f t="shared" si="0"/>
        <v>0</v>
      </c>
      <c r="D10" s="145">
        <f t="shared" si="1"/>
        <v>0</v>
      </c>
      <c r="E10" s="145">
        <f t="shared" si="2"/>
        <v>0</v>
      </c>
      <c r="F10" s="152">
        <v>0</v>
      </c>
      <c r="G10" s="152">
        <v>0</v>
      </c>
      <c r="H10" s="152">
        <f t="shared" si="3"/>
        <v>0</v>
      </c>
      <c r="I10" s="152">
        <v>0</v>
      </c>
      <c r="J10" s="152">
        <v>0</v>
      </c>
      <c r="K10" s="152">
        <f t="shared" si="4"/>
        <v>0</v>
      </c>
      <c r="L10" s="152">
        <v>0</v>
      </c>
      <c r="M10" s="152">
        <v>0</v>
      </c>
      <c r="N10" s="152">
        <f t="shared" si="5"/>
        <v>0</v>
      </c>
      <c r="O10" s="152">
        <v>0</v>
      </c>
      <c r="P10" s="152">
        <v>0</v>
      </c>
      <c r="Q10" s="152">
        <f t="shared" si="6"/>
        <v>0</v>
      </c>
      <c r="R10" s="152">
        <v>0</v>
      </c>
      <c r="S10" s="152">
        <v>0</v>
      </c>
      <c r="T10" s="152">
        <f t="shared" si="7"/>
        <v>0</v>
      </c>
      <c r="U10" s="152">
        <v>0</v>
      </c>
      <c r="V10" s="152">
        <v>0</v>
      </c>
      <c r="W10" s="152">
        <f t="shared" si="8"/>
        <v>0</v>
      </c>
      <c r="X10" s="152">
        <v>0</v>
      </c>
      <c r="Y10" s="152">
        <v>0</v>
      </c>
      <c r="Z10" s="152">
        <f t="shared" si="9"/>
        <v>0</v>
      </c>
      <c r="AA10" s="152">
        <v>0</v>
      </c>
      <c r="AB10" s="152">
        <v>0</v>
      </c>
      <c r="AC10" s="152">
        <f t="shared" si="10"/>
        <v>0</v>
      </c>
      <c r="AD10" s="152">
        <v>0</v>
      </c>
      <c r="AE10" s="152">
        <v>0</v>
      </c>
      <c r="AF10" s="152">
        <f t="shared" si="11"/>
        <v>0</v>
      </c>
      <c r="AG10" s="152">
        <v>0</v>
      </c>
      <c r="AH10" s="152">
        <v>0</v>
      </c>
      <c r="AI10" s="152">
        <f t="shared" si="12"/>
        <v>0</v>
      </c>
      <c r="AJ10" s="152">
        <v>0</v>
      </c>
      <c r="AK10" s="152">
        <v>0</v>
      </c>
      <c r="AL10" s="152">
        <f t="shared" si="13"/>
        <v>0</v>
      </c>
      <c r="AM10" s="152">
        <v>0</v>
      </c>
      <c r="AN10" s="152">
        <v>0</v>
      </c>
      <c r="AO10" s="152">
        <f t="shared" si="14"/>
        <v>0</v>
      </c>
    </row>
    <row r="11" spans="1:41" ht="14.25">
      <c r="A11" s="147">
        <v>3200</v>
      </c>
      <c r="B11" s="143" t="s">
        <v>33</v>
      </c>
      <c r="C11" s="145">
        <f t="shared" si="0"/>
        <v>197873</v>
      </c>
      <c r="D11" s="145">
        <f t="shared" si="1"/>
        <v>0</v>
      </c>
      <c r="E11" s="145">
        <f t="shared" si="2"/>
        <v>197873</v>
      </c>
      <c r="F11" s="152">
        <v>189078</v>
      </c>
      <c r="G11" s="152">
        <v>0</v>
      </c>
      <c r="H11" s="152">
        <f t="shared" si="3"/>
        <v>189078</v>
      </c>
      <c r="I11" s="152">
        <v>0</v>
      </c>
      <c r="J11" s="152">
        <v>0</v>
      </c>
      <c r="K11" s="152">
        <f t="shared" si="4"/>
        <v>0</v>
      </c>
      <c r="L11" s="152">
        <v>0</v>
      </c>
      <c r="M11" s="152">
        <v>0</v>
      </c>
      <c r="N11" s="152">
        <f t="shared" si="5"/>
        <v>0</v>
      </c>
      <c r="O11" s="152">
        <v>0</v>
      </c>
      <c r="P11" s="152">
        <v>0</v>
      </c>
      <c r="Q11" s="152">
        <f t="shared" si="6"/>
        <v>0</v>
      </c>
      <c r="R11" s="152">
        <v>4795</v>
      </c>
      <c r="S11" s="152">
        <v>0</v>
      </c>
      <c r="T11" s="152">
        <f t="shared" si="7"/>
        <v>4795</v>
      </c>
      <c r="U11" s="152">
        <v>0</v>
      </c>
      <c r="V11" s="152">
        <v>0</v>
      </c>
      <c r="W11" s="152">
        <f t="shared" si="8"/>
        <v>0</v>
      </c>
      <c r="X11" s="152">
        <v>4000</v>
      </c>
      <c r="Y11" s="152">
        <v>0</v>
      </c>
      <c r="Z11" s="152">
        <f t="shared" si="9"/>
        <v>4000</v>
      </c>
      <c r="AA11" s="152">
        <v>0</v>
      </c>
      <c r="AB11" s="152">
        <v>0</v>
      </c>
      <c r="AC11" s="152">
        <f t="shared" si="10"/>
        <v>0</v>
      </c>
      <c r="AD11" s="152">
        <v>0</v>
      </c>
      <c r="AE11" s="152">
        <v>0</v>
      </c>
      <c r="AF11" s="152">
        <f t="shared" si="11"/>
        <v>0</v>
      </c>
      <c r="AG11" s="152">
        <v>0</v>
      </c>
      <c r="AH11" s="152">
        <v>0</v>
      </c>
      <c r="AI11" s="152">
        <f t="shared" si="12"/>
        <v>0</v>
      </c>
      <c r="AJ11" s="152">
        <v>0</v>
      </c>
      <c r="AK11" s="152">
        <v>0</v>
      </c>
      <c r="AL11" s="152">
        <f t="shared" si="13"/>
        <v>0</v>
      </c>
      <c r="AM11" s="152">
        <v>0</v>
      </c>
      <c r="AN11" s="152">
        <v>0</v>
      </c>
      <c r="AO11" s="152">
        <f t="shared" si="14"/>
        <v>0</v>
      </c>
    </row>
    <row r="12" spans="1:41" ht="14.25">
      <c r="A12" s="147">
        <v>5100</v>
      </c>
      <c r="B12" s="143" t="s">
        <v>9</v>
      </c>
      <c r="C12" s="145">
        <f t="shared" si="0"/>
        <v>1003</v>
      </c>
      <c r="D12" s="145">
        <f t="shared" si="1"/>
        <v>97</v>
      </c>
      <c r="E12" s="145">
        <f t="shared" si="2"/>
        <v>1100</v>
      </c>
      <c r="F12" s="152">
        <v>350</v>
      </c>
      <c r="G12" s="152">
        <v>0</v>
      </c>
      <c r="H12" s="152">
        <f t="shared" si="3"/>
        <v>350</v>
      </c>
      <c r="I12" s="152">
        <v>0</v>
      </c>
      <c r="J12" s="152">
        <v>0</v>
      </c>
      <c r="K12" s="152">
        <f t="shared" si="4"/>
        <v>0</v>
      </c>
      <c r="L12" s="152">
        <v>0</v>
      </c>
      <c r="M12" s="152">
        <v>0</v>
      </c>
      <c r="N12" s="152">
        <f t="shared" si="5"/>
        <v>0</v>
      </c>
      <c r="O12" s="152">
        <v>0</v>
      </c>
      <c r="P12" s="152">
        <v>0</v>
      </c>
      <c r="Q12" s="152">
        <f t="shared" si="6"/>
        <v>0</v>
      </c>
      <c r="R12" s="152">
        <v>0</v>
      </c>
      <c r="S12" s="152">
        <v>0</v>
      </c>
      <c r="T12" s="152">
        <f t="shared" si="7"/>
        <v>0</v>
      </c>
      <c r="U12" s="152">
        <v>0</v>
      </c>
      <c r="V12" s="152">
        <v>0</v>
      </c>
      <c r="W12" s="152">
        <f t="shared" si="8"/>
        <v>0</v>
      </c>
      <c r="X12" s="152">
        <v>0</v>
      </c>
      <c r="Y12" s="152">
        <v>0</v>
      </c>
      <c r="Z12" s="152">
        <f t="shared" si="9"/>
        <v>0</v>
      </c>
      <c r="AA12" s="152">
        <v>0</v>
      </c>
      <c r="AB12" s="152">
        <v>0</v>
      </c>
      <c r="AC12" s="152">
        <f t="shared" si="10"/>
        <v>0</v>
      </c>
      <c r="AD12" s="152">
        <v>0</v>
      </c>
      <c r="AE12" s="152">
        <v>0</v>
      </c>
      <c r="AF12" s="152">
        <f t="shared" si="11"/>
        <v>0</v>
      </c>
      <c r="AG12" s="152">
        <v>300</v>
      </c>
      <c r="AH12" s="152">
        <v>97</v>
      </c>
      <c r="AI12" s="152">
        <f t="shared" si="12"/>
        <v>397</v>
      </c>
      <c r="AJ12" s="152">
        <v>353</v>
      </c>
      <c r="AK12" s="152">
        <v>0</v>
      </c>
      <c r="AL12" s="152">
        <f t="shared" si="13"/>
        <v>353</v>
      </c>
      <c r="AM12" s="152">
        <v>0</v>
      </c>
      <c r="AN12" s="152">
        <v>0</v>
      </c>
      <c r="AO12" s="152">
        <f t="shared" si="14"/>
        <v>0</v>
      </c>
    </row>
    <row r="13" spans="1:41" s="38" customFormat="1" ht="14.25">
      <c r="A13" s="147">
        <v>5200</v>
      </c>
      <c r="B13" s="143" t="s">
        <v>10</v>
      </c>
      <c r="C13" s="145">
        <f t="shared" si="0"/>
        <v>228897</v>
      </c>
      <c r="D13" s="145">
        <f t="shared" si="1"/>
        <v>23504</v>
      </c>
      <c r="E13" s="145">
        <f t="shared" si="2"/>
        <v>252401</v>
      </c>
      <c r="F13" s="152">
        <v>150582</v>
      </c>
      <c r="G13" s="152">
        <v>2049</v>
      </c>
      <c r="H13" s="152">
        <f t="shared" si="3"/>
        <v>152631</v>
      </c>
      <c r="I13" s="152">
        <v>8655</v>
      </c>
      <c r="J13" s="152">
        <v>0</v>
      </c>
      <c r="K13" s="152">
        <f t="shared" si="4"/>
        <v>8655</v>
      </c>
      <c r="L13" s="152">
        <v>2100</v>
      </c>
      <c r="M13" s="152">
        <v>0</v>
      </c>
      <c r="N13" s="152">
        <f t="shared" si="5"/>
        <v>2100</v>
      </c>
      <c r="O13" s="152">
        <v>17300</v>
      </c>
      <c r="P13" s="152">
        <v>7500</v>
      </c>
      <c r="Q13" s="152">
        <f t="shared" si="6"/>
        <v>24800</v>
      </c>
      <c r="R13" s="152">
        <v>6930</v>
      </c>
      <c r="S13" s="152">
        <v>0</v>
      </c>
      <c r="T13" s="152">
        <f t="shared" si="7"/>
        <v>6930</v>
      </c>
      <c r="U13" s="152">
        <v>0</v>
      </c>
      <c r="V13" s="152">
        <v>0</v>
      </c>
      <c r="W13" s="152">
        <f t="shared" si="8"/>
        <v>0</v>
      </c>
      <c r="X13" s="152">
        <v>3328</v>
      </c>
      <c r="Y13" s="152">
        <v>0</v>
      </c>
      <c r="Z13" s="152">
        <f t="shared" si="9"/>
        <v>3328</v>
      </c>
      <c r="AA13" s="152">
        <v>0</v>
      </c>
      <c r="AB13" s="152">
        <v>0</v>
      </c>
      <c r="AC13" s="152">
        <f t="shared" si="10"/>
        <v>0</v>
      </c>
      <c r="AD13" s="152">
        <v>0</v>
      </c>
      <c r="AE13" s="152">
        <v>0</v>
      </c>
      <c r="AF13" s="152">
        <f t="shared" si="11"/>
        <v>0</v>
      </c>
      <c r="AG13" s="152">
        <v>27355</v>
      </c>
      <c r="AH13" s="152">
        <v>13530</v>
      </c>
      <c r="AI13" s="152">
        <f t="shared" si="12"/>
        <v>40885</v>
      </c>
      <c r="AJ13" s="152">
        <v>8947</v>
      </c>
      <c r="AK13" s="152">
        <v>425</v>
      </c>
      <c r="AL13" s="152">
        <f t="shared" si="13"/>
        <v>9372</v>
      </c>
      <c r="AM13" s="152">
        <v>3700</v>
      </c>
      <c r="AN13" s="152">
        <v>0</v>
      </c>
      <c r="AO13" s="152">
        <f t="shared" si="14"/>
        <v>3700</v>
      </c>
    </row>
    <row r="14" spans="1:41" ht="14.25">
      <c r="A14" s="147">
        <v>6400</v>
      </c>
      <c r="B14" s="143" t="s">
        <v>40</v>
      </c>
      <c r="C14" s="145">
        <f t="shared" si="0"/>
        <v>31862</v>
      </c>
      <c r="D14" s="145">
        <f t="shared" si="1"/>
        <v>41351</v>
      </c>
      <c r="E14" s="145">
        <f t="shared" si="2"/>
        <v>73213</v>
      </c>
      <c r="F14" s="152">
        <v>15000</v>
      </c>
      <c r="G14" s="152">
        <v>-8000</v>
      </c>
      <c r="H14" s="152">
        <f t="shared" si="3"/>
        <v>7000</v>
      </c>
      <c r="I14" s="152">
        <v>0</v>
      </c>
      <c r="J14" s="152">
        <v>0</v>
      </c>
      <c r="K14" s="152">
        <f t="shared" si="4"/>
        <v>0</v>
      </c>
      <c r="L14" s="152">
        <v>0</v>
      </c>
      <c r="M14" s="152">
        <v>0</v>
      </c>
      <c r="N14" s="152">
        <f t="shared" si="5"/>
        <v>0</v>
      </c>
      <c r="O14" s="152">
        <v>0</v>
      </c>
      <c r="P14" s="152">
        <v>0</v>
      </c>
      <c r="Q14" s="152">
        <f t="shared" si="6"/>
        <v>0</v>
      </c>
      <c r="R14" s="152">
        <v>1070</v>
      </c>
      <c r="S14" s="152">
        <v>0</v>
      </c>
      <c r="T14" s="152">
        <f t="shared" si="7"/>
        <v>1070</v>
      </c>
      <c r="U14" s="152">
        <v>0</v>
      </c>
      <c r="V14" s="152">
        <v>0</v>
      </c>
      <c r="W14" s="152">
        <f t="shared" si="8"/>
        <v>0</v>
      </c>
      <c r="X14" s="152">
        <v>15792</v>
      </c>
      <c r="Y14" s="152">
        <v>49351</v>
      </c>
      <c r="Z14" s="152">
        <f t="shared" si="9"/>
        <v>65143</v>
      </c>
      <c r="AA14" s="152">
        <v>0</v>
      </c>
      <c r="AB14" s="152">
        <v>0</v>
      </c>
      <c r="AC14" s="152">
        <f t="shared" si="10"/>
        <v>0</v>
      </c>
      <c r="AD14" s="152">
        <v>0</v>
      </c>
      <c r="AE14" s="152">
        <v>0</v>
      </c>
      <c r="AF14" s="152">
        <f t="shared" si="11"/>
        <v>0</v>
      </c>
      <c r="AG14" s="152">
        <v>0</v>
      </c>
      <c r="AH14" s="152">
        <v>0</v>
      </c>
      <c r="AI14" s="152">
        <f t="shared" si="12"/>
        <v>0</v>
      </c>
      <c r="AJ14" s="152">
        <v>0</v>
      </c>
      <c r="AK14" s="152">
        <v>0</v>
      </c>
      <c r="AL14" s="152">
        <f t="shared" si="13"/>
        <v>0</v>
      </c>
      <c r="AM14" s="152">
        <v>0</v>
      </c>
      <c r="AN14" s="152">
        <v>0</v>
      </c>
      <c r="AO14" s="152">
        <f t="shared" si="14"/>
        <v>0</v>
      </c>
    </row>
    <row r="15" spans="1:41" ht="14.25">
      <c r="A15" s="147">
        <v>7230</v>
      </c>
      <c r="B15" s="143" t="s">
        <v>69</v>
      </c>
      <c r="C15" s="145">
        <f t="shared" si="0"/>
        <v>0</v>
      </c>
      <c r="D15" s="145">
        <f t="shared" si="1"/>
        <v>0</v>
      </c>
      <c r="E15" s="145">
        <f t="shared" si="2"/>
        <v>0</v>
      </c>
      <c r="F15" s="152">
        <v>0</v>
      </c>
      <c r="G15" s="152">
        <v>0</v>
      </c>
      <c r="H15" s="152">
        <f t="shared" si="3"/>
        <v>0</v>
      </c>
      <c r="I15" s="152">
        <v>0</v>
      </c>
      <c r="J15" s="152">
        <v>0</v>
      </c>
      <c r="K15" s="152">
        <f t="shared" si="4"/>
        <v>0</v>
      </c>
      <c r="L15" s="152">
        <v>0</v>
      </c>
      <c r="M15" s="152">
        <v>0</v>
      </c>
      <c r="N15" s="152">
        <f t="shared" si="5"/>
        <v>0</v>
      </c>
      <c r="O15" s="152">
        <v>0</v>
      </c>
      <c r="P15" s="152">
        <v>0</v>
      </c>
      <c r="Q15" s="152">
        <f t="shared" si="6"/>
        <v>0</v>
      </c>
      <c r="R15" s="152">
        <v>0</v>
      </c>
      <c r="S15" s="152">
        <v>0</v>
      </c>
      <c r="T15" s="152">
        <f t="shared" si="7"/>
        <v>0</v>
      </c>
      <c r="U15" s="152">
        <v>0</v>
      </c>
      <c r="V15" s="152">
        <v>0</v>
      </c>
      <c r="W15" s="152">
        <f t="shared" si="8"/>
        <v>0</v>
      </c>
      <c r="X15" s="152">
        <v>0</v>
      </c>
      <c r="Y15" s="152">
        <v>0</v>
      </c>
      <c r="Z15" s="152">
        <f t="shared" si="9"/>
        <v>0</v>
      </c>
      <c r="AA15" s="152">
        <v>0</v>
      </c>
      <c r="AB15" s="152">
        <v>0</v>
      </c>
      <c r="AC15" s="152">
        <f t="shared" si="10"/>
        <v>0</v>
      </c>
      <c r="AD15" s="152">
        <v>0</v>
      </c>
      <c r="AE15" s="152">
        <v>0</v>
      </c>
      <c r="AF15" s="152">
        <f t="shared" si="11"/>
        <v>0</v>
      </c>
      <c r="AG15" s="152">
        <v>0</v>
      </c>
      <c r="AH15" s="152">
        <v>0</v>
      </c>
      <c r="AI15" s="152">
        <f t="shared" si="12"/>
        <v>0</v>
      </c>
      <c r="AJ15" s="152">
        <v>0</v>
      </c>
      <c r="AK15" s="152">
        <v>0</v>
      </c>
      <c r="AL15" s="152">
        <f t="shared" si="13"/>
        <v>0</v>
      </c>
      <c r="AM15" s="152">
        <v>0</v>
      </c>
      <c r="AN15" s="152">
        <v>0</v>
      </c>
      <c r="AO15" s="152">
        <f t="shared" si="14"/>
        <v>0</v>
      </c>
    </row>
    <row r="16" spans="1:41" s="38" customFormat="1" ht="14.25">
      <c r="A16" s="147">
        <v>7210</v>
      </c>
      <c r="B16" s="143" t="s">
        <v>428</v>
      </c>
      <c r="C16" s="145">
        <f t="shared" si="0"/>
        <v>890</v>
      </c>
      <c r="D16" s="145">
        <f t="shared" si="1"/>
        <v>0</v>
      </c>
      <c r="E16" s="145">
        <f t="shared" si="2"/>
        <v>890</v>
      </c>
      <c r="F16" s="152">
        <v>0</v>
      </c>
      <c r="G16" s="152">
        <v>0</v>
      </c>
      <c r="H16" s="152">
        <f t="shared" si="3"/>
        <v>0</v>
      </c>
      <c r="I16" s="152">
        <v>890</v>
      </c>
      <c r="J16" s="152">
        <v>0</v>
      </c>
      <c r="K16" s="152">
        <f t="shared" si="4"/>
        <v>890</v>
      </c>
      <c r="L16" s="152">
        <v>0</v>
      </c>
      <c r="M16" s="152">
        <v>0</v>
      </c>
      <c r="N16" s="152">
        <f t="shared" si="5"/>
        <v>0</v>
      </c>
      <c r="O16" s="152">
        <v>0</v>
      </c>
      <c r="P16" s="152">
        <v>0</v>
      </c>
      <c r="Q16" s="152">
        <f t="shared" si="6"/>
        <v>0</v>
      </c>
      <c r="R16" s="152">
        <v>0</v>
      </c>
      <c r="S16" s="152">
        <v>0</v>
      </c>
      <c r="T16" s="152">
        <f t="shared" si="7"/>
        <v>0</v>
      </c>
      <c r="U16" s="152">
        <v>0</v>
      </c>
      <c r="V16" s="152">
        <v>0</v>
      </c>
      <c r="W16" s="152">
        <f t="shared" si="8"/>
        <v>0</v>
      </c>
      <c r="X16" s="152">
        <v>0</v>
      </c>
      <c r="Y16" s="152">
        <v>0</v>
      </c>
      <c r="Z16" s="152">
        <f t="shared" si="9"/>
        <v>0</v>
      </c>
      <c r="AA16" s="152">
        <v>0</v>
      </c>
      <c r="AB16" s="152">
        <v>0</v>
      </c>
      <c r="AC16" s="152">
        <f t="shared" si="10"/>
        <v>0</v>
      </c>
      <c r="AD16" s="152">
        <v>0</v>
      </c>
      <c r="AE16" s="152">
        <v>0</v>
      </c>
      <c r="AF16" s="152">
        <f t="shared" si="11"/>
        <v>0</v>
      </c>
      <c r="AG16" s="152">
        <v>0</v>
      </c>
      <c r="AH16" s="152">
        <v>0</v>
      </c>
      <c r="AI16" s="152">
        <f t="shared" si="12"/>
        <v>0</v>
      </c>
      <c r="AJ16" s="152">
        <v>0</v>
      </c>
      <c r="AK16" s="152">
        <v>0</v>
      </c>
      <c r="AL16" s="152">
        <f t="shared" si="13"/>
        <v>0</v>
      </c>
      <c r="AM16" s="152">
        <v>0</v>
      </c>
      <c r="AN16" s="152">
        <v>0</v>
      </c>
      <c r="AO16" s="152">
        <f t="shared" si="14"/>
        <v>0</v>
      </c>
    </row>
    <row r="17" spans="1:41" s="38" customFormat="1" ht="14.25">
      <c r="A17" s="147">
        <v>7240</v>
      </c>
      <c r="B17" s="143" t="s">
        <v>484</v>
      </c>
      <c r="C17" s="145">
        <f t="shared" si="0"/>
        <v>0</v>
      </c>
      <c r="D17" s="145">
        <f t="shared" si="1"/>
        <v>26759</v>
      </c>
      <c r="E17" s="145">
        <f t="shared" si="2"/>
        <v>26759</v>
      </c>
      <c r="F17" s="152">
        <v>0</v>
      </c>
      <c r="G17" s="152">
        <v>26759</v>
      </c>
      <c r="H17" s="152">
        <f t="shared" si="3"/>
        <v>26759</v>
      </c>
      <c r="I17" s="152">
        <v>0</v>
      </c>
      <c r="J17" s="152">
        <v>0</v>
      </c>
      <c r="K17" s="152">
        <v>0</v>
      </c>
      <c r="L17" s="152">
        <v>0</v>
      </c>
      <c r="M17" s="152">
        <v>0</v>
      </c>
      <c r="N17" s="152">
        <v>0</v>
      </c>
      <c r="O17" s="152">
        <v>0</v>
      </c>
      <c r="P17" s="152">
        <v>0</v>
      </c>
      <c r="Q17" s="152">
        <v>0</v>
      </c>
      <c r="R17" s="152">
        <v>0</v>
      </c>
      <c r="S17" s="152">
        <v>0</v>
      </c>
      <c r="T17" s="152">
        <v>0</v>
      </c>
      <c r="U17" s="152">
        <v>0</v>
      </c>
      <c r="V17" s="152">
        <v>0</v>
      </c>
      <c r="W17" s="152">
        <v>0</v>
      </c>
      <c r="X17" s="152">
        <v>0</v>
      </c>
      <c r="Y17" s="152">
        <v>0</v>
      </c>
      <c r="Z17" s="152">
        <v>0</v>
      </c>
      <c r="AA17" s="152">
        <v>0</v>
      </c>
      <c r="AB17" s="152">
        <v>0</v>
      </c>
      <c r="AC17" s="152">
        <v>0</v>
      </c>
      <c r="AD17" s="152">
        <v>0</v>
      </c>
      <c r="AE17" s="152">
        <v>0</v>
      </c>
      <c r="AF17" s="152">
        <v>0</v>
      </c>
      <c r="AG17" s="152">
        <v>0</v>
      </c>
      <c r="AH17" s="152">
        <v>0</v>
      </c>
      <c r="AI17" s="152">
        <v>0</v>
      </c>
      <c r="AJ17" s="152">
        <v>0</v>
      </c>
      <c r="AK17" s="152">
        <v>0</v>
      </c>
      <c r="AL17" s="152">
        <v>0</v>
      </c>
      <c r="AM17" s="152">
        <v>0</v>
      </c>
      <c r="AN17" s="152">
        <v>0</v>
      </c>
      <c r="AO17" s="152">
        <v>0</v>
      </c>
    </row>
    <row r="18" spans="1:41" ht="14.25">
      <c r="A18" s="143"/>
      <c r="B18" s="166" t="s">
        <v>3</v>
      </c>
      <c r="C18" s="141">
        <f>SUM(C4:C16)</f>
        <v>3124748.9299999997</v>
      </c>
      <c r="D18" s="141">
        <f>SUM(D4:D17)</f>
        <v>59584</v>
      </c>
      <c r="E18" s="141">
        <f>SUM(C18:D18)</f>
        <v>3184332.9299999997</v>
      </c>
      <c r="F18" s="141">
        <f>SUM(F4:F17)</f>
        <v>828320</v>
      </c>
      <c r="G18" s="141">
        <f>SUM(G4:G17)</f>
        <v>16877</v>
      </c>
      <c r="H18" s="141">
        <f>SUM(F18:G18)</f>
        <v>845197</v>
      </c>
      <c r="I18" s="141">
        <f>SUM(I4:I17)</f>
        <v>90800</v>
      </c>
      <c r="J18" s="141">
        <f>SUM(J4:J16)</f>
        <v>0</v>
      </c>
      <c r="K18" s="141">
        <f>SUM(I18:J18)</f>
        <v>90800</v>
      </c>
      <c r="L18" s="141">
        <f>SUM(L4:L16)</f>
        <v>45575</v>
      </c>
      <c r="M18" s="141">
        <f>SUM(M4:M16)</f>
        <v>0</v>
      </c>
      <c r="N18" s="141">
        <f>SUM(L18:M18)</f>
        <v>45575</v>
      </c>
      <c r="O18" s="141">
        <f>SUM(O4:O16)</f>
        <v>99295</v>
      </c>
      <c r="P18" s="141">
        <f>SUM(P4:P16)</f>
        <v>0</v>
      </c>
      <c r="Q18" s="141">
        <f>SUM(O18:P18)</f>
        <v>99295</v>
      </c>
      <c r="R18" s="141">
        <f>SUM(R4:R16)</f>
        <v>333500</v>
      </c>
      <c r="S18" s="141">
        <f>SUM(S4:S16)</f>
        <v>0</v>
      </c>
      <c r="T18" s="141">
        <f>SUM(R18:S18)</f>
        <v>333500</v>
      </c>
      <c r="U18" s="141">
        <f>SUM(U4:U16)</f>
        <v>2406</v>
      </c>
      <c r="V18" s="141">
        <f>SUM(V4:V16)</f>
        <v>0</v>
      </c>
      <c r="W18" s="141">
        <f>SUM(U18:V18)</f>
        <v>2406</v>
      </c>
      <c r="X18" s="141">
        <f>SUM(X4:X16)</f>
        <v>107767</v>
      </c>
      <c r="Y18" s="141">
        <f>SUM(Y4:Y16)</f>
        <v>55851</v>
      </c>
      <c r="Z18" s="141">
        <f>SUM(X18:Y18)</f>
        <v>163618</v>
      </c>
      <c r="AA18" s="141">
        <f>SUM(AA4:AA16)</f>
        <v>33500</v>
      </c>
      <c r="AB18" s="141">
        <f>SUM(AB4:AB16)</f>
        <v>6040</v>
      </c>
      <c r="AC18" s="141">
        <f>SUM(AA18:AB18)</f>
        <v>39540</v>
      </c>
      <c r="AD18" s="141">
        <f>SUM(AD4:AD16)</f>
        <v>5100</v>
      </c>
      <c r="AE18" s="141">
        <f>SUM(AE4:AE16)</f>
        <v>0</v>
      </c>
      <c r="AF18" s="141">
        <f>SUM(AD18:AE18)</f>
        <v>5100</v>
      </c>
      <c r="AG18" s="141">
        <f>SUM(AG4:AG16)</f>
        <v>1028851</v>
      </c>
      <c r="AH18" s="141">
        <f>SUM(AH4:AH16)</f>
        <v>-10000</v>
      </c>
      <c r="AI18" s="141">
        <f>SUM(AG18:AH18)</f>
        <v>1018851</v>
      </c>
      <c r="AJ18" s="141">
        <f>SUM(AJ4:AJ16)</f>
        <v>425626</v>
      </c>
      <c r="AK18" s="141">
        <f>SUM(AK4:AK16)</f>
        <v>-7934</v>
      </c>
      <c r="AL18" s="141">
        <f>SUM(AJ18:AK18)</f>
        <v>417692</v>
      </c>
      <c r="AM18" s="141">
        <f>SUM(AM4:AM16)</f>
        <v>124008.93</v>
      </c>
      <c r="AN18" s="141">
        <f>SUM(AN4:AN16)</f>
        <v>-1250</v>
      </c>
      <c r="AO18" s="141">
        <f>SUM(AM18:AN18)</f>
        <v>122758.93</v>
      </c>
    </row>
  </sheetData>
  <sheetProtection/>
  <mergeCells count="14">
    <mergeCell ref="AM2:AO2"/>
    <mergeCell ref="AJ2:AL2"/>
    <mergeCell ref="AG2:AI2"/>
    <mergeCell ref="AD2:AF2"/>
    <mergeCell ref="AA2:AC2"/>
    <mergeCell ref="X2:Z2"/>
    <mergeCell ref="I2:K2"/>
    <mergeCell ref="L2:N2"/>
    <mergeCell ref="O2:Q2"/>
    <mergeCell ref="R2:T2"/>
    <mergeCell ref="A1:AG1"/>
    <mergeCell ref="C2:E2"/>
    <mergeCell ref="U2:W2"/>
    <mergeCell ref="F2:H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6" sqref="A6"/>
    </sheetView>
  </sheetViews>
  <sheetFormatPr defaultColWidth="9.140625" defaultRowHeight="15"/>
  <cols>
    <col min="1" max="1" width="6.421875" style="38" customWidth="1"/>
    <col min="2" max="2" width="26.421875" style="38" customWidth="1"/>
    <col min="3" max="5" width="13.7109375" style="38" customWidth="1"/>
    <col min="6" max="8" width="12.421875" style="38" customWidth="1"/>
    <col min="9" max="11" width="13.140625" style="38" customWidth="1"/>
    <col min="12" max="14" width="12.7109375" style="38" customWidth="1"/>
    <col min="15" max="17" width="14.421875" style="38" customWidth="1"/>
    <col min="18" max="20" width="13.57421875" style="38" customWidth="1"/>
    <col min="21" max="23" width="12.7109375" style="38" customWidth="1"/>
    <col min="24" max="24" width="13.57421875" style="38" customWidth="1"/>
    <col min="25" max="25" width="8.421875" style="38" customWidth="1"/>
    <col min="26" max="26" width="13.00390625" style="38" customWidth="1"/>
    <col min="27" max="29" width="14.140625" style="38" customWidth="1"/>
    <col min="30" max="32" width="13.140625" style="38" customWidth="1"/>
    <col min="33" max="35" width="12.421875" style="38" customWidth="1"/>
    <col min="36" max="41" width="13.00390625" style="38" customWidth="1"/>
    <col min="42" max="44" width="14.140625" style="38" customWidth="1"/>
    <col min="45" max="50" width="12.7109375" style="38" customWidth="1"/>
    <col min="51" max="53" width="12.421875" style="38" customWidth="1"/>
    <col min="54" max="56" width="13.00390625" style="38" customWidth="1"/>
    <col min="57" max="104" width="12.7109375" style="38" customWidth="1"/>
    <col min="105" max="105" width="13.57421875" style="38" customWidth="1"/>
    <col min="106" max="106" width="9.140625" style="38" customWidth="1"/>
    <col min="107" max="107" width="13.140625" style="38" customWidth="1"/>
    <col min="108" max="16384" width="9.140625" style="38" customWidth="1"/>
  </cols>
  <sheetData>
    <row r="1" spans="54:107" ht="14.25">
      <c r="BB1" s="36"/>
      <c r="BC1" s="36"/>
      <c r="BD1" s="36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DB1" s="68"/>
      <c r="DC1" s="67" t="s">
        <v>232</v>
      </c>
    </row>
    <row r="2" spans="54:107" ht="14.25">
      <c r="BB2" s="111"/>
      <c r="BC2" s="111"/>
      <c r="BD2" s="111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B2" s="39"/>
      <c r="DC2" s="116" t="s">
        <v>231</v>
      </c>
    </row>
    <row r="3" spans="54:107" ht="14.25">
      <c r="BB3" s="111"/>
      <c r="BC3" s="111"/>
      <c r="BD3" s="111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B3" s="35"/>
      <c r="DC3" s="41" t="s">
        <v>497</v>
      </c>
    </row>
    <row r="4" spans="51:107" ht="14.25">
      <c r="AY4" s="39"/>
      <c r="AZ4" s="39"/>
      <c r="BA4" s="39"/>
      <c r="BB4" s="111"/>
      <c r="BC4" s="111"/>
      <c r="BD4" s="111"/>
      <c r="BH4" s="33" t="s">
        <v>338</v>
      </c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DC4" s="116" t="s">
        <v>338</v>
      </c>
    </row>
    <row r="5" spans="1:53" ht="14.25">
      <c r="A5" s="34" t="s">
        <v>233</v>
      </c>
      <c r="B5" s="66"/>
      <c r="C5" s="112"/>
      <c r="D5" s="112"/>
      <c r="E5" s="112"/>
      <c r="F5" s="113"/>
      <c r="G5" s="113"/>
      <c r="H5" s="113"/>
      <c r="I5" s="113"/>
      <c r="J5" s="113"/>
      <c r="K5" s="113"/>
      <c r="L5" s="113"/>
      <c r="M5" s="113"/>
      <c r="N5" s="113"/>
      <c r="O5" s="113"/>
      <c r="AY5" s="33"/>
      <c r="AZ5" s="33"/>
      <c r="BA5" s="33"/>
    </row>
    <row r="6" spans="1:53" ht="14.25">
      <c r="A6" s="38" t="s">
        <v>498</v>
      </c>
      <c r="B6" s="66"/>
      <c r="C6" s="112"/>
      <c r="D6" s="112"/>
      <c r="E6" s="112"/>
      <c r="F6" s="113"/>
      <c r="G6" s="113"/>
      <c r="H6" s="113"/>
      <c r="I6" s="113"/>
      <c r="J6" s="113"/>
      <c r="K6" s="113"/>
      <c r="L6" s="113"/>
      <c r="M6" s="113"/>
      <c r="N6" s="113"/>
      <c r="O6" s="113"/>
      <c r="AY6" s="33"/>
      <c r="AZ6" s="33"/>
      <c r="BA6" s="33"/>
    </row>
    <row r="7" spans="1:107" ht="38.25" customHeight="1">
      <c r="A7" s="3" t="s">
        <v>39</v>
      </c>
      <c r="B7" s="5" t="s">
        <v>0</v>
      </c>
      <c r="C7" s="244" t="s">
        <v>12</v>
      </c>
      <c r="D7" s="243"/>
      <c r="E7" s="243"/>
      <c r="F7" s="242" t="s">
        <v>20</v>
      </c>
      <c r="G7" s="243"/>
      <c r="H7" s="243"/>
      <c r="I7" s="242" t="s">
        <v>21</v>
      </c>
      <c r="J7" s="243"/>
      <c r="K7" s="243"/>
      <c r="L7" s="242" t="s">
        <v>22</v>
      </c>
      <c r="M7" s="243"/>
      <c r="N7" s="243"/>
      <c r="O7" s="242" t="s">
        <v>23</v>
      </c>
      <c r="P7" s="243"/>
      <c r="Q7" s="243"/>
      <c r="R7" s="242" t="s">
        <v>24</v>
      </c>
      <c r="S7" s="243"/>
      <c r="T7" s="243"/>
      <c r="U7" s="242" t="s">
        <v>25</v>
      </c>
      <c r="V7" s="243"/>
      <c r="W7" s="243"/>
      <c r="X7" s="242" t="s">
        <v>53</v>
      </c>
      <c r="Y7" s="243"/>
      <c r="Z7" s="243"/>
      <c r="AA7" s="242" t="s">
        <v>340</v>
      </c>
      <c r="AB7" s="243"/>
      <c r="AC7" s="243"/>
      <c r="AD7" s="242" t="s">
        <v>26</v>
      </c>
      <c r="AE7" s="243"/>
      <c r="AF7" s="243"/>
      <c r="AG7" s="242" t="s">
        <v>27</v>
      </c>
      <c r="AH7" s="243"/>
      <c r="AI7" s="243"/>
      <c r="AJ7" s="242" t="s">
        <v>28</v>
      </c>
      <c r="AK7" s="243"/>
      <c r="AL7" s="243"/>
      <c r="AM7" s="242" t="s">
        <v>55</v>
      </c>
      <c r="AN7" s="243"/>
      <c r="AO7" s="243"/>
      <c r="AP7" s="242" t="s">
        <v>56</v>
      </c>
      <c r="AQ7" s="243"/>
      <c r="AR7" s="243"/>
      <c r="AS7" s="242" t="s">
        <v>62</v>
      </c>
      <c r="AT7" s="243"/>
      <c r="AU7" s="243"/>
      <c r="AV7" s="242" t="s">
        <v>452</v>
      </c>
      <c r="AW7" s="243"/>
      <c r="AX7" s="243"/>
      <c r="AY7" s="239" t="s">
        <v>308</v>
      </c>
      <c r="AZ7" s="240"/>
      <c r="BA7" s="241"/>
      <c r="BB7" s="239" t="s">
        <v>277</v>
      </c>
      <c r="BC7" s="240"/>
      <c r="BD7" s="241"/>
      <c r="BE7" s="239" t="s">
        <v>272</v>
      </c>
      <c r="BF7" s="240"/>
      <c r="BG7" s="241"/>
      <c r="BH7" s="239" t="s">
        <v>274</v>
      </c>
      <c r="BI7" s="240"/>
      <c r="BJ7" s="241"/>
      <c r="BK7" s="239" t="s">
        <v>392</v>
      </c>
      <c r="BL7" s="240"/>
      <c r="BM7" s="241"/>
      <c r="BN7" s="239" t="s">
        <v>390</v>
      </c>
      <c r="BO7" s="240"/>
      <c r="BP7" s="241"/>
      <c r="BQ7" s="239" t="s">
        <v>391</v>
      </c>
      <c r="BR7" s="240"/>
      <c r="BS7" s="241"/>
      <c r="BT7" s="239" t="s">
        <v>396</v>
      </c>
      <c r="BU7" s="240"/>
      <c r="BV7" s="241"/>
      <c r="BW7" s="239" t="s">
        <v>397</v>
      </c>
      <c r="BX7" s="240"/>
      <c r="BY7" s="241"/>
      <c r="BZ7" s="239" t="s">
        <v>429</v>
      </c>
      <c r="CA7" s="240"/>
      <c r="CB7" s="241"/>
      <c r="CC7" s="239" t="s">
        <v>382</v>
      </c>
      <c r="CD7" s="240"/>
      <c r="CE7" s="241"/>
      <c r="CF7" s="239" t="s">
        <v>430</v>
      </c>
      <c r="CG7" s="240"/>
      <c r="CH7" s="241"/>
      <c r="CI7" s="239" t="s">
        <v>431</v>
      </c>
      <c r="CJ7" s="240"/>
      <c r="CK7" s="241"/>
      <c r="CL7" s="239" t="s">
        <v>432</v>
      </c>
      <c r="CM7" s="240"/>
      <c r="CN7" s="241"/>
      <c r="CO7" s="239" t="s">
        <v>433</v>
      </c>
      <c r="CP7" s="240"/>
      <c r="CQ7" s="241"/>
      <c r="CR7" s="239" t="s">
        <v>434</v>
      </c>
      <c r="CS7" s="240"/>
      <c r="CT7" s="241"/>
      <c r="CU7" s="239" t="s">
        <v>435</v>
      </c>
      <c r="CV7" s="240"/>
      <c r="CW7" s="241"/>
      <c r="CX7" s="239" t="s">
        <v>490</v>
      </c>
      <c r="CY7" s="240"/>
      <c r="CZ7" s="241"/>
      <c r="DA7" s="245" t="s">
        <v>307</v>
      </c>
      <c r="DB7" s="240"/>
      <c r="DC7" s="241"/>
    </row>
    <row r="8" spans="1:107" ht="28.5" customHeight="1">
      <c r="A8" s="109"/>
      <c r="B8" s="110"/>
      <c r="C8" s="74" t="s">
        <v>252</v>
      </c>
      <c r="D8" s="74" t="s">
        <v>465</v>
      </c>
      <c r="E8" s="74" t="s">
        <v>341</v>
      </c>
      <c r="F8" s="74" t="s">
        <v>252</v>
      </c>
      <c r="G8" s="74" t="s">
        <v>465</v>
      </c>
      <c r="H8" s="74" t="s">
        <v>341</v>
      </c>
      <c r="I8" s="74" t="s">
        <v>252</v>
      </c>
      <c r="J8" s="74" t="s">
        <v>465</v>
      </c>
      <c r="K8" s="74" t="s">
        <v>341</v>
      </c>
      <c r="L8" s="74" t="s">
        <v>252</v>
      </c>
      <c r="M8" s="74" t="s">
        <v>465</v>
      </c>
      <c r="N8" s="74" t="s">
        <v>341</v>
      </c>
      <c r="O8" s="74" t="s">
        <v>252</v>
      </c>
      <c r="P8" s="74" t="s">
        <v>465</v>
      </c>
      <c r="Q8" s="74" t="s">
        <v>341</v>
      </c>
      <c r="R8" s="74" t="s">
        <v>252</v>
      </c>
      <c r="S8" s="74" t="s">
        <v>465</v>
      </c>
      <c r="T8" s="74" t="s">
        <v>341</v>
      </c>
      <c r="U8" s="74" t="s">
        <v>252</v>
      </c>
      <c r="V8" s="74" t="s">
        <v>465</v>
      </c>
      <c r="W8" s="74" t="s">
        <v>341</v>
      </c>
      <c r="X8" s="74" t="s">
        <v>252</v>
      </c>
      <c r="Y8" s="114" t="s">
        <v>465</v>
      </c>
      <c r="Z8" s="114" t="s">
        <v>341</v>
      </c>
      <c r="AA8" s="74" t="s">
        <v>252</v>
      </c>
      <c r="AB8" s="74" t="s">
        <v>465</v>
      </c>
      <c r="AC8" s="74" t="s">
        <v>341</v>
      </c>
      <c r="AD8" s="74" t="s">
        <v>252</v>
      </c>
      <c r="AE8" s="74" t="s">
        <v>465</v>
      </c>
      <c r="AF8" s="74" t="s">
        <v>341</v>
      </c>
      <c r="AG8" s="74" t="s">
        <v>252</v>
      </c>
      <c r="AH8" s="74" t="s">
        <v>465</v>
      </c>
      <c r="AI8" s="74" t="s">
        <v>341</v>
      </c>
      <c r="AJ8" s="74" t="s">
        <v>252</v>
      </c>
      <c r="AK8" s="74" t="s">
        <v>465</v>
      </c>
      <c r="AL8" s="74" t="s">
        <v>341</v>
      </c>
      <c r="AM8" s="74" t="s">
        <v>252</v>
      </c>
      <c r="AN8" s="74" t="s">
        <v>465</v>
      </c>
      <c r="AO8" s="74" t="s">
        <v>341</v>
      </c>
      <c r="AP8" s="74" t="s">
        <v>252</v>
      </c>
      <c r="AQ8" s="74" t="s">
        <v>465</v>
      </c>
      <c r="AR8" s="74" t="s">
        <v>341</v>
      </c>
      <c r="AS8" s="74" t="s">
        <v>252</v>
      </c>
      <c r="AT8" s="74" t="s">
        <v>465</v>
      </c>
      <c r="AU8" s="74" t="s">
        <v>341</v>
      </c>
      <c r="AV8" s="74" t="s">
        <v>252</v>
      </c>
      <c r="AW8" s="74" t="s">
        <v>465</v>
      </c>
      <c r="AX8" s="74" t="s">
        <v>341</v>
      </c>
      <c r="AY8" s="71" t="s">
        <v>252</v>
      </c>
      <c r="AZ8" s="71" t="s">
        <v>465</v>
      </c>
      <c r="BA8" s="71" t="s">
        <v>341</v>
      </c>
      <c r="BB8" s="71" t="s">
        <v>252</v>
      </c>
      <c r="BC8" s="71" t="s">
        <v>465</v>
      </c>
      <c r="BD8" s="71" t="s">
        <v>341</v>
      </c>
      <c r="BE8" s="71" t="s">
        <v>252</v>
      </c>
      <c r="BF8" s="71" t="s">
        <v>465</v>
      </c>
      <c r="BG8" s="71" t="s">
        <v>341</v>
      </c>
      <c r="BH8" s="71" t="s">
        <v>252</v>
      </c>
      <c r="BI8" s="71" t="s">
        <v>465</v>
      </c>
      <c r="BJ8" s="71" t="s">
        <v>341</v>
      </c>
      <c r="BK8" s="71" t="s">
        <v>252</v>
      </c>
      <c r="BL8" s="71" t="s">
        <v>465</v>
      </c>
      <c r="BM8" s="71" t="s">
        <v>341</v>
      </c>
      <c r="BN8" s="71" t="s">
        <v>252</v>
      </c>
      <c r="BO8" s="71" t="s">
        <v>465</v>
      </c>
      <c r="BP8" s="71" t="s">
        <v>341</v>
      </c>
      <c r="BQ8" s="71" t="s">
        <v>252</v>
      </c>
      <c r="BR8" s="71" t="s">
        <v>465</v>
      </c>
      <c r="BS8" s="71" t="s">
        <v>341</v>
      </c>
      <c r="BT8" s="71" t="s">
        <v>252</v>
      </c>
      <c r="BU8" s="71" t="s">
        <v>465</v>
      </c>
      <c r="BV8" s="71" t="s">
        <v>341</v>
      </c>
      <c r="BW8" s="71" t="s">
        <v>252</v>
      </c>
      <c r="BX8" s="71" t="s">
        <v>465</v>
      </c>
      <c r="BY8" s="71" t="s">
        <v>341</v>
      </c>
      <c r="BZ8" s="71" t="s">
        <v>252</v>
      </c>
      <c r="CA8" s="71" t="s">
        <v>465</v>
      </c>
      <c r="CB8" s="71" t="s">
        <v>341</v>
      </c>
      <c r="CC8" s="71" t="s">
        <v>252</v>
      </c>
      <c r="CD8" s="71" t="s">
        <v>465</v>
      </c>
      <c r="CE8" s="71" t="s">
        <v>341</v>
      </c>
      <c r="CF8" s="71" t="s">
        <v>252</v>
      </c>
      <c r="CG8" s="71" t="s">
        <v>465</v>
      </c>
      <c r="CH8" s="71" t="s">
        <v>341</v>
      </c>
      <c r="CI8" s="71" t="s">
        <v>252</v>
      </c>
      <c r="CJ8" s="71" t="s">
        <v>465</v>
      </c>
      <c r="CK8" s="71" t="s">
        <v>341</v>
      </c>
      <c r="CL8" s="71" t="s">
        <v>252</v>
      </c>
      <c r="CM8" s="71" t="s">
        <v>465</v>
      </c>
      <c r="CN8" s="71" t="s">
        <v>341</v>
      </c>
      <c r="CO8" s="71" t="s">
        <v>252</v>
      </c>
      <c r="CP8" s="71" t="s">
        <v>465</v>
      </c>
      <c r="CQ8" s="71" t="s">
        <v>341</v>
      </c>
      <c r="CR8" s="71" t="s">
        <v>252</v>
      </c>
      <c r="CS8" s="71" t="s">
        <v>465</v>
      </c>
      <c r="CT8" s="71" t="s">
        <v>341</v>
      </c>
      <c r="CU8" s="71" t="s">
        <v>252</v>
      </c>
      <c r="CV8" s="71" t="s">
        <v>465</v>
      </c>
      <c r="CW8" s="71" t="s">
        <v>341</v>
      </c>
      <c r="CX8" s="71" t="s">
        <v>252</v>
      </c>
      <c r="CY8" s="71" t="s">
        <v>465</v>
      </c>
      <c r="CZ8" s="71" t="s">
        <v>341</v>
      </c>
      <c r="DA8" s="71" t="s">
        <v>252</v>
      </c>
      <c r="DB8" s="71" t="s">
        <v>465</v>
      </c>
      <c r="DC8" s="71" t="s">
        <v>341</v>
      </c>
    </row>
    <row r="9" spans="1:107" ht="14.25">
      <c r="A9" s="6">
        <v>1100</v>
      </c>
      <c r="B9" s="7" t="s">
        <v>4</v>
      </c>
      <c r="C9" s="58">
        <f>F9+I9+L9+O9+R9+U9+X9+AA9+AD9+AG9+AJ9+AM9+AP9+AS9+AV9+AY9+BB9+BE9+BH9+BK9+BN9+BQ9+BT9+BW9+BZ9+CC9+CF9+CI9+CL9+CO9+CR9+CU9+DA9</f>
        <v>10613802</v>
      </c>
      <c r="D9" s="58">
        <f>G9+J9+M9+P9+S9+V9+Y9+AB9+AE9+AH9+AK9+AN9+AQ9+AT9+AW9+AZ9+BC9+BF9+BI9+BL9+BO9+BR9+BU9+BX9+CA9+CD9+CG9+CJ9+CM9+CP9+CS9+CV9+CY9+DB9</f>
        <v>82500</v>
      </c>
      <c r="E9" s="58">
        <f>SUM(C9:D9)</f>
        <v>10696302</v>
      </c>
      <c r="F9" s="57">
        <v>2434552</v>
      </c>
      <c r="G9" s="57">
        <v>43364</v>
      </c>
      <c r="H9" s="57">
        <f>SUM(F9:G9)</f>
        <v>2477916</v>
      </c>
      <c r="I9" s="57">
        <v>317582</v>
      </c>
      <c r="J9" s="57">
        <v>1220</v>
      </c>
      <c r="K9" s="57">
        <f>SUM(I9:J9)</f>
        <v>318802</v>
      </c>
      <c r="L9" s="57">
        <v>640793</v>
      </c>
      <c r="M9" s="57">
        <v>71590</v>
      </c>
      <c r="N9" s="57">
        <f>SUM(L9:M9)</f>
        <v>712383</v>
      </c>
      <c r="O9" s="57">
        <v>638231</v>
      </c>
      <c r="P9" s="57">
        <v>0</v>
      </c>
      <c r="Q9" s="57">
        <f>SUM(O9:P9)</f>
        <v>638231</v>
      </c>
      <c r="R9" s="57">
        <v>240999</v>
      </c>
      <c r="S9" s="57">
        <v>2140</v>
      </c>
      <c r="T9" s="57">
        <f>SUM(R9:S9)</f>
        <v>243139</v>
      </c>
      <c r="U9" s="57">
        <v>459571</v>
      </c>
      <c r="V9" s="57">
        <v>3044</v>
      </c>
      <c r="W9" s="57">
        <f>SUM(U9:V9)</f>
        <v>462615</v>
      </c>
      <c r="X9" s="57">
        <v>0</v>
      </c>
      <c r="Y9" s="57">
        <v>0</v>
      </c>
      <c r="Z9" s="57">
        <f>SUM(X9:Y9)</f>
        <v>0</v>
      </c>
      <c r="AA9" s="57">
        <v>274477</v>
      </c>
      <c r="AB9" s="57">
        <v>1000</v>
      </c>
      <c r="AC9" s="57">
        <f>SUM(AA9:AB9)</f>
        <v>275477</v>
      </c>
      <c r="AD9" s="57">
        <v>1154087</v>
      </c>
      <c r="AE9" s="57">
        <v>-15065</v>
      </c>
      <c r="AF9" s="57">
        <f>SUM(AD9:AE9)</f>
        <v>1139022</v>
      </c>
      <c r="AG9" s="57">
        <v>705766</v>
      </c>
      <c r="AH9" s="57">
        <v>356</v>
      </c>
      <c r="AI9" s="57">
        <f>SUM(AG9:AH9)</f>
        <v>706122</v>
      </c>
      <c r="AJ9" s="57">
        <v>641819</v>
      </c>
      <c r="AK9" s="57">
        <v>-8424</v>
      </c>
      <c r="AL9" s="57">
        <f>SUM(AJ9:AK9)</f>
        <v>633395</v>
      </c>
      <c r="AM9" s="57">
        <v>657458</v>
      </c>
      <c r="AN9" s="57">
        <v>-3500</v>
      </c>
      <c r="AO9" s="57">
        <f>SUM(AM9:AN9)</f>
        <v>653958</v>
      </c>
      <c r="AP9" s="57">
        <v>0</v>
      </c>
      <c r="AQ9" s="57">
        <v>0</v>
      </c>
      <c r="AR9" s="57">
        <f>SUM(AP9:AQ9)</f>
        <v>0</v>
      </c>
      <c r="AS9" s="57">
        <v>280969</v>
      </c>
      <c r="AT9" s="57">
        <v>-11000</v>
      </c>
      <c r="AU9" s="57">
        <f>SUM(AS9:AT9)</f>
        <v>269969</v>
      </c>
      <c r="AV9" s="57">
        <v>172810</v>
      </c>
      <c r="AW9" s="57">
        <v>0</v>
      </c>
      <c r="AX9" s="57">
        <f>SUM(AV9:AW9)</f>
        <v>172810</v>
      </c>
      <c r="AY9" s="57">
        <v>0</v>
      </c>
      <c r="AZ9" s="57">
        <v>0</v>
      </c>
      <c r="BA9" s="57">
        <f>SUM(AY9:AZ9)</f>
        <v>0</v>
      </c>
      <c r="BB9" s="57">
        <v>13830</v>
      </c>
      <c r="BC9" s="57">
        <v>0</v>
      </c>
      <c r="BD9" s="57">
        <f>SUM(BB9:BC9)</f>
        <v>13830</v>
      </c>
      <c r="BE9" s="57">
        <v>250</v>
      </c>
      <c r="BF9" s="57">
        <v>-250</v>
      </c>
      <c r="BG9" s="57">
        <f>SUM(BE9:BF9)</f>
        <v>0</v>
      </c>
      <c r="BH9" s="57">
        <v>0</v>
      </c>
      <c r="BI9" s="57">
        <v>0</v>
      </c>
      <c r="BJ9" s="57">
        <f>SUM(BH9:BI9)</f>
        <v>0</v>
      </c>
      <c r="BK9" s="57">
        <v>717743</v>
      </c>
      <c r="BL9" s="57">
        <v>0</v>
      </c>
      <c r="BM9" s="57">
        <f>SUM(BK9:BL9)</f>
        <v>717743</v>
      </c>
      <c r="BN9" s="57">
        <v>679935</v>
      </c>
      <c r="BO9" s="57">
        <v>0</v>
      </c>
      <c r="BP9" s="57">
        <f>SUM(BN9:BO9)</f>
        <v>679935</v>
      </c>
      <c r="BQ9" s="57">
        <v>125356</v>
      </c>
      <c r="BR9" s="57">
        <v>-1000</v>
      </c>
      <c r="BS9" s="57">
        <f>SUM(BQ9:BR9)</f>
        <v>124356</v>
      </c>
      <c r="BT9" s="57">
        <v>230541</v>
      </c>
      <c r="BU9" s="57">
        <v>0</v>
      </c>
      <c r="BV9" s="57">
        <f>SUM(BT9:BU9)</f>
        <v>230541</v>
      </c>
      <c r="BW9" s="57">
        <v>153730</v>
      </c>
      <c r="BX9" s="57">
        <v>0</v>
      </c>
      <c r="BY9" s="57">
        <f>SUM(BW9:BX9)</f>
        <v>153730</v>
      </c>
      <c r="BZ9" s="57">
        <v>46615</v>
      </c>
      <c r="CA9" s="57">
        <v>0</v>
      </c>
      <c r="CB9" s="57">
        <f>SUM(BZ9:CA9)</f>
        <v>46615</v>
      </c>
      <c r="CC9" s="57">
        <v>8715</v>
      </c>
      <c r="CD9" s="57">
        <v>0</v>
      </c>
      <c r="CE9" s="57">
        <f>SUM(CC9:CD9)</f>
        <v>8715</v>
      </c>
      <c r="CF9" s="57">
        <v>874</v>
      </c>
      <c r="CG9" s="57">
        <v>0</v>
      </c>
      <c r="CH9" s="57">
        <f>SUM(CF9:CG9)</f>
        <v>874</v>
      </c>
      <c r="CI9" s="57">
        <v>10907</v>
      </c>
      <c r="CJ9" s="57">
        <v>0</v>
      </c>
      <c r="CK9" s="57">
        <f>SUM(CI9:CJ9)</f>
        <v>10907</v>
      </c>
      <c r="CL9" s="57">
        <v>2192</v>
      </c>
      <c r="CM9" s="57">
        <v>0</v>
      </c>
      <c r="CN9" s="57">
        <f>SUM(CL9:CM9)</f>
        <v>2192</v>
      </c>
      <c r="CO9" s="57">
        <v>0</v>
      </c>
      <c r="CP9" s="57">
        <v>0</v>
      </c>
      <c r="CQ9" s="57">
        <f>SUM(CO9:CP9)</f>
        <v>0</v>
      </c>
      <c r="CR9" s="57">
        <v>0</v>
      </c>
      <c r="CS9" s="57">
        <v>0</v>
      </c>
      <c r="CT9" s="57">
        <f>SUM(CR9:CS9)</f>
        <v>0</v>
      </c>
      <c r="CU9" s="57">
        <v>0</v>
      </c>
      <c r="CV9" s="57">
        <v>0</v>
      </c>
      <c r="CW9" s="57">
        <f>SUM(CU9:CV9)</f>
        <v>0</v>
      </c>
      <c r="CX9" s="57">
        <v>0</v>
      </c>
      <c r="CY9" s="57">
        <v>3025</v>
      </c>
      <c r="CZ9" s="57">
        <f>SUM(CX9:CY9)</f>
        <v>3025</v>
      </c>
      <c r="DA9" s="55">
        <v>4000</v>
      </c>
      <c r="DB9" s="55">
        <v>-4000</v>
      </c>
      <c r="DC9" s="55">
        <f>SUM(DA9:DB9)</f>
        <v>0</v>
      </c>
    </row>
    <row r="10" spans="1:107" ht="15" customHeight="1">
      <c r="A10" s="6">
        <v>1200</v>
      </c>
      <c r="B10" s="8" t="s">
        <v>46</v>
      </c>
      <c r="C10" s="58">
        <f aca="true" t="shared" si="0" ref="C10:C25">F10+I10+L10+O10+R10+U10+X10+AA10+AD10+AG10+AJ10+AM10+AP10+AS10+AV10+AY10+BB10+BE10+BH10+BK10+BN10+BQ10+BT10+BW10+BZ10+CC10+CF10+CI10+CL10+CO10+CR10+CU10+DA10</f>
        <v>3215993</v>
      </c>
      <c r="D10" s="58">
        <f aca="true" t="shared" si="1" ref="D10:D25">G10+J10+M10+P10+S10+V10+Y10+AB10+AE10+AH10+AK10+AN10+AQ10+AT10+AW10+AZ10+BC10+BF10+BI10+BL10+BO10+BR10+BU10+BX10+CA10+CD10+CG10+CJ10+CM10+CP10+CS10+CV10+CY10+DB10</f>
        <v>18608</v>
      </c>
      <c r="E10" s="58">
        <f aca="true" t="shared" si="2" ref="E10:E25">SUM(C10:D10)</f>
        <v>3234601</v>
      </c>
      <c r="F10" s="57">
        <v>757915</v>
      </c>
      <c r="G10" s="57">
        <v>1552</v>
      </c>
      <c r="H10" s="57">
        <f aca="true" t="shared" si="3" ref="H10:H25">SUM(F10:G10)</f>
        <v>759467</v>
      </c>
      <c r="I10" s="57">
        <v>99926</v>
      </c>
      <c r="J10" s="57">
        <v>118</v>
      </c>
      <c r="K10" s="57">
        <f aca="true" t="shared" si="4" ref="K10:K25">SUM(I10:J10)</f>
        <v>100044</v>
      </c>
      <c r="L10" s="57">
        <v>203025</v>
      </c>
      <c r="M10" s="57">
        <v>16888</v>
      </c>
      <c r="N10" s="57">
        <f aca="true" t="shared" si="5" ref="N10:N25">SUM(L10:M10)</f>
        <v>219913</v>
      </c>
      <c r="O10" s="57">
        <v>206575</v>
      </c>
      <c r="P10" s="57">
        <v>0</v>
      </c>
      <c r="Q10" s="57">
        <f aca="true" t="shared" si="6" ref="Q10:Q25">SUM(O10:P10)</f>
        <v>206575</v>
      </c>
      <c r="R10" s="57">
        <v>74426</v>
      </c>
      <c r="S10" s="57">
        <v>0</v>
      </c>
      <c r="T10" s="57">
        <f aca="true" t="shared" si="7" ref="T10:T25">SUM(R10:S10)</f>
        <v>74426</v>
      </c>
      <c r="U10" s="57">
        <v>143389</v>
      </c>
      <c r="V10" s="57">
        <v>2510</v>
      </c>
      <c r="W10" s="57">
        <f aca="true" t="shared" si="8" ref="W10:W25">SUM(U10:V10)</f>
        <v>145899</v>
      </c>
      <c r="X10" s="57">
        <v>0</v>
      </c>
      <c r="Y10" s="57">
        <v>0</v>
      </c>
      <c r="Z10" s="57">
        <f aca="true" t="shared" si="9" ref="Z10:Z25">SUM(X10:Y10)</f>
        <v>0</v>
      </c>
      <c r="AA10" s="57">
        <v>83152</v>
      </c>
      <c r="AB10" s="57">
        <v>300</v>
      </c>
      <c r="AC10" s="57">
        <f aca="true" t="shared" si="10" ref="AC10:AC25">SUM(AA10:AB10)</f>
        <v>83452</v>
      </c>
      <c r="AD10" s="57">
        <v>359826</v>
      </c>
      <c r="AE10" s="57">
        <v>-2497</v>
      </c>
      <c r="AF10" s="57">
        <f aca="true" t="shared" si="11" ref="AF10:AF25">SUM(AD10:AE10)</f>
        <v>357329</v>
      </c>
      <c r="AG10" s="57">
        <v>236831</v>
      </c>
      <c r="AH10" s="57">
        <v>0</v>
      </c>
      <c r="AI10" s="57">
        <f aca="true" t="shared" si="12" ref="AI10:AI25">SUM(AG10:AH10)</f>
        <v>236831</v>
      </c>
      <c r="AJ10" s="57">
        <v>196786</v>
      </c>
      <c r="AK10" s="57">
        <v>-990</v>
      </c>
      <c r="AL10" s="57">
        <f aca="true" t="shared" si="13" ref="AL10:AL25">SUM(AJ10:AK10)</f>
        <v>195796</v>
      </c>
      <c r="AM10" s="57">
        <v>201836</v>
      </c>
      <c r="AN10" s="57">
        <v>3500</v>
      </c>
      <c r="AO10" s="57">
        <f aca="true" t="shared" si="14" ref="AO10:AO25">SUM(AM10:AN10)</f>
        <v>205336</v>
      </c>
      <c r="AP10" s="57">
        <v>0</v>
      </c>
      <c r="AQ10" s="57">
        <v>0</v>
      </c>
      <c r="AR10" s="57">
        <f aca="true" t="shared" si="15" ref="AR10:AR25">SUM(AP10:AQ10)</f>
        <v>0</v>
      </c>
      <c r="AS10" s="57">
        <v>88342</v>
      </c>
      <c r="AT10" s="57">
        <v>-2595</v>
      </c>
      <c r="AU10" s="57">
        <f aca="true" t="shared" si="16" ref="AU10:AU25">SUM(AS10:AT10)</f>
        <v>85747</v>
      </c>
      <c r="AV10" s="57">
        <v>47250</v>
      </c>
      <c r="AW10" s="57">
        <v>0</v>
      </c>
      <c r="AX10" s="57">
        <f aca="true" t="shared" si="17" ref="AX10:AX25">SUM(AV10:AW10)</f>
        <v>47250</v>
      </c>
      <c r="AY10" s="57">
        <v>0</v>
      </c>
      <c r="AZ10" s="57">
        <v>0</v>
      </c>
      <c r="BA10" s="57">
        <f aca="true" t="shared" si="18" ref="BA10:BA25">SUM(AY10:AZ10)</f>
        <v>0</v>
      </c>
      <c r="BB10" s="57">
        <v>3365</v>
      </c>
      <c r="BC10" s="57">
        <v>0</v>
      </c>
      <c r="BD10" s="57">
        <f aca="true" t="shared" si="19" ref="BD10:BD25">SUM(BB10:BC10)</f>
        <v>3365</v>
      </c>
      <c r="BE10" s="57">
        <v>25</v>
      </c>
      <c r="BF10" s="57">
        <v>-25</v>
      </c>
      <c r="BG10" s="57">
        <f aca="true" t="shared" si="20" ref="BG10:BG25">SUM(BE10:BF10)</f>
        <v>0</v>
      </c>
      <c r="BH10" s="57">
        <v>0</v>
      </c>
      <c r="BI10" s="57">
        <v>0</v>
      </c>
      <c r="BJ10" s="57">
        <f aca="true" t="shared" si="21" ref="BJ10:BJ25">SUM(BH10:BI10)</f>
        <v>0</v>
      </c>
      <c r="BK10" s="57">
        <v>184638</v>
      </c>
      <c r="BL10" s="57">
        <v>0</v>
      </c>
      <c r="BM10" s="57">
        <f aca="true" t="shared" si="22" ref="BM10:BM25">SUM(BK10:BL10)</f>
        <v>184638</v>
      </c>
      <c r="BN10" s="57">
        <v>177131</v>
      </c>
      <c r="BO10" s="57">
        <v>0</v>
      </c>
      <c r="BP10" s="57">
        <f aca="true" t="shared" si="23" ref="BP10:BP25">SUM(BN10:BO10)</f>
        <v>177131</v>
      </c>
      <c r="BQ10" s="57">
        <v>32850</v>
      </c>
      <c r="BR10" s="57">
        <v>0</v>
      </c>
      <c r="BS10" s="57">
        <f aca="true" t="shared" si="24" ref="BS10:BS25">SUM(BQ10:BR10)</f>
        <v>32850</v>
      </c>
      <c r="BT10" s="57">
        <v>61623</v>
      </c>
      <c r="BU10" s="57">
        <v>0</v>
      </c>
      <c r="BV10" s="57">
        <f aca="true" t="shared" si="25" ref="BV10:BV25">SUM(BT10:BU10)</f>
        <v>61623</v>
      </c>
      <c r="BW10" s="57">
        <v>36585</v>
      </c>
      <c r="BX10" s="57">
        <v>0</v>
      </c>
      <c r="BY10" s="57">
        <f aca="true" t="shared" si="26" ref="BY10:BY25">SUM(BW10:BX10)</f>
        <v>36585</v>
      </c>
      <c r="BZ10" s="57">
        <v>13880</v>
      </c>
      <c r="CA10" s="57">
        <v>0</v>
      </c>
      <c r="CB10" s="57">
        <f aca="true" t="shared" si="27" ref="CB10:CB25">SUM(BZ10:CA10)</f>
        <v>13880</v>
      </c>
      <c r="CC10" s="57">
        <v>2310</v>
      </c>
      <c r="CD10" s="57">
        <v>0</v>
      </c>
      <c r="CE10" s="57">
        <f aca="true" t="shared" si="28" ref="CE10:CE25">SUM(CC10:CD10)</f>
        <v>2310</v>
      </c>
      <c r="CF10" s="57">
        <v>206</v>
      </c>
      <c r="CG10" s="57">
        <v>0</v>
      </c>
      <c r="CH10" s="57">
        <f aca="true" t="shared" si="29" ref="CH10:CH25">SUM(CF10:CG10)</f>
        <v>206</v>
      </c>
      <c r="CI10" s="57">
        <v>2573</v>
      </c>
      <c r="CJ10" s="57">
        <v>0</v>
      </c>
      <c r="CK10" s="57">
        <f aca="true" t="shared" si="30" ref="CK10:CK25">SUM(CI10:CJ10)</f>
        <v>2573</v>
      </c>
      <c r="CL10" s="57">
        <v>528</v>
      </c>
      <c r="CM10" s="57">
        <v>0</v>
      </c>
      <c r="CN10" s="57">
        <f aca="true" t="shared" si="31" ref="CN10:CN25">SUM(CL10:CM10)</f>
        <v>528</v>
      </c>
      <c r="CO10" s="57">
        <v>0</v>
      </c>
      <c r="CP10" s="57">
        <v>0</v>
      </c>
      <c r="CQ10" s="57">
        <f aca="true" t="shared" si="32" ref="CQ10:CQ25">SUM(CO10:CP10)</f>
        <v>0</v>
      </c>
      <c r="CR10" s="57">
        <v>0</v>
      </c>
      <c r="CS10" s="57">
        <v>0</v>
      </c>
      <c r="CT10" s="57">
        <f aca="true" t="shared" si="33" ref="CT10:CT25">SUM(CR10:CS10)</f>
        <v>0</v>
      </c>
      <c r="CU10" s="57">
        <v>0</v>
      </c>
      <c r="CV10" s="57">
        <v>0</v>
      </c>
      <c r="CW10" s="57">
        <f aca="true" t="shared" si="34" ref="CW10:CW25">SUM(CU10:CV10)</f>
        <v>0</v>
      </c>
      <c r="CX10" s="57">
        <v>0</v>
      </c>
      <c r="CY10" s="57">
        <v>847</v>
      </c>
      <c r="CZ10" s="57">
        <f aca="true" t="shared" si="35" ref="CZ10:CZ25">SUM(CX10:CY10)</f>
        <v>847</v>
      </c>
      <c r="DA10" s="55">
        <v>1000</v>
      </c>
      <c r="DB10" s="55">
        <v>-1000</v>
      </c>
      <c r="DC10" s="55">
        <f aca="true" t="shared" si="36" ref="DC10:DC25">SUM(DA10:DB10)</f>
        <v>0</v>
      </c>
    </row>
    <row r="11" spans="1:107" ht="14.25">
      <c r="A11" s="6">
        <v>2100</v>
      </c>
      <c r="B11" s="7" t="s">
        <v>5</v>
      </c>
      <c r="C11" s="58">
        <f t="shared" si="0"/>
        <v>94176</v>
      </c>
      <c r="D11" s="58">
        <f t="shared" si="1"/>
        <v>1462</v>
      </c>
      <c r="E11" s="58">
        <f t="shared" si="2"/>
        <v>95638</v>
      </c>
      <c r="F11" s="57">
        <v>100</v>
      </c>
      <c r="G11" s="57">
        <v>0</v>
      </c>
      <c r="H11" s="57">
        <f t="shared" si="3"/>
        <v>100</v>
      </c>
      <c r="I11" s="57">
        <v>6315</v>
      </c>
      <c r="J11" s="57">
        <v>-3000</v>
      </c>
      <c r="K11" s="57">
        <f t="shared" si="4"/>
        <v>3315</v>
      </c>
      <c r="L11" s="57">
        <v>0</v>
      </c>
      <c r="M11" s="57">
        <v>0</v>
      </c>
      <c r="N11" s="57">
        <f t="shared" si="5"/>
        <v>0</v>
      </c>
      <c r="O11" s="57">
        <v>0</v>
      </c>
      <c r="P11" s="57">
        <v>0</v>
      </c>
      <c r="Q11" s="57">
        <f t="shared" si="6"/>
        <v>0</v>
      </c>
      <c r="R11" s="57">
        <v>80</v>
      </c>
      <c r="S11" s="57">
        <v>0</v>
      </c>
      <c r="T11" s="57">
        <f t="shared" si="7"/>
        <v>80</v>
      </c>
      <c r="U11" s="57">
        <v>3860</v>
      </c>
      <c r="V11" s="57">
        <v>7322</v>
      </c>
      <c r="W11" s="57">
        <f t="shared" si="8"/>
        <v>11182</v>
      </c>
      <c r="X11" s="57">
        <v>0</v>
      </c>
      <c r="Y11" s="57">
        <v>0</v>
      </c>
      <c r="Z11" s="57">
        <f t="shared" si="9"/>
        <v>0</v>
      </c>
      <c r="AA11" s="57">
        <v>0</v>
      </c>
      <c r="AB11" s="57">
        <v>0</v>
      </c>
      <c r="AC11" s="57">
        <f t="shared" si="10"/>
        <v>0</v>
      </c>
      <c r="AD11" s="57">
        <v>260</v>
      </c>
      <c r="AE11" s="57">
        <v>-260</v>
      </c>
      <c r="AF11" s="57">
        <f t="shared" si="11"/>
        <v>0</v>
      </c>
      <c r="AG11" s="57">
        <v>400</v>
      </c>
      <c r="AH11" s="57">
        <v>-400</v>
      </c>
      <c r="AI11" s="57">
        <f t="shared" si="12"/>
        <v>0</v>
      </c>
      <c r="AJ11" s="57">
        <v>12186</v>
      </c>
      <c r="AK11" s="57">
        <v>0</v>
      </c>
      <c r="AL11" s="57">
        <f t="shared" si="13"/>
        <v>12186</v>
      </c>
      <c r="AM11" s="57">
        <v>0</v>
      </c>
      <c r="AN11" s="57">
        <v>0</v>
      </c>
      <c r="AO11" s="57">
        <f t="shared" si="14"/>
        <v>0</v>
      </c>
      <c r="AP11" s="57">
        <v>0</v>
      </c>
      <c r="AQ11" s="57">
        <v>0</v>
      </c>
      <c r="AR11" s="57">
        <f t="shared" si="15"/>
        <v>0</v>
      </c>
      <c r="AS11" s="57">
        <v>4935</v>
      </c>
      <c r="AT11" s="57">
        <v>-2200</v>
      </c>
      <c r="AU11" s="57">
        <f t="shared" si="16"/>
        <v>2735</v>
      </c>
      <c r="AV11" s="57">
        <v>1000</v>
      </c>
      <c r="AW11" s="57">
        <v>0</v>
      </c>
      <c r="AX11" s="57">
        <f t="shared" si="17"/>
        <v>1000</v>
      </c>
      <c r="AY11" s="57">
        <v>0</v>
      </c>
      <c r="AZ11" s="57">
        <v>0</v>
      </c>
      <c r="BA11" s="57">
        <f t="shared" si="18"/>
        <v>0</v>
      </c>
      <c r="BB11" s="57">
        <v>0</v>
      </c>
      <c r="BC11" s="57">
        <v>0</v>
      </c>
      <c r="BD11" s="57">
        <f t="shared" si="19"/>
        <v>0</v>
      </c>
      <c r="BE11" s="57">
        <v>0</v>
      </c>
      <c r="BF11" s="57">
        <v>0</v>
      </c>
      <c r="BG11" s="57">
        <f t="shared" si="20"/>
        <v>0</v>
      </c>
      <c r="BH11" s="57">
        <v>0</v>
      </c>
      <c r="BI11" s="57">
        <v>0</v>
      </c>
      <c r="BJ11" s="57">
        <f t="shared" si="21"/>
        <v>0</v>
      </c>
      <c r="BK11" s="57">
        <v>50</v>
      </c>
      <c r="BL11" s="57">
        <v>0</v>
      </c>
      <c r="BM11" s="57">
        <f t="shared" si="22"/>
        <v>50</v>
      </c>
      <c r="BN11" s="57">
        <v>200</v>
      </c>
      <c r="BO11" s="57">
        <v>0</v>
      </c>
      <c r="BP11" s="57">
        <f t="shared" si="23"/>
        <v>200</v>
      </c>
      <c r="BQ11" s="57">
        <v>150</v>
      </c>
      <c r="BR11" s="57">
        <v>0</v>
      </c>
      <c r="BS11" s="57">
        <f t="shared" si="24"/>
        <v>150</v>
      </c>
      <c r="BT11" s="57">
        <v>70</v>
      </c>
      <c r="BU11" s="57">
        <v>0</v>
      </c>
      <c r="BV11" s="57">
        <f t="shared" si="25"/>
        <v>70</v>
      </c>
      <c r="BW11" s="57">
        <v>0</v>
      </c>
      <c r="BX11" s="57">
        <v>0</v>
      </c>
      <c r="BY11" s="57">
        <f t="shared" si="26"/>
        <v>0</v>
      </c>
      <c r="BZ11" s="57">
        <v>30</v>
      </c>
      <c r="CA11" s="57">
        <v>0</v>
      </c>
      <c r="CB11" s="57">
        <f t="shared" si="27"/>
        <v>30</v>
      </c>
      <c r="CC11" s="57">
        <v>135</v>
      </c>
      <c r="CD11" s="57">
        <v>0</v>
      </c>
      <c r="CE11" s="57">
        <f t="shared" si="28"/>
        <v>135</v>
      </c>
      <c r="CF11" s="57">
        <v>0</v>
      </c>
      <c r="CG11" s="57">
        <v>0</v>
      </c>
      <c r="CH11" s="57">
        <f t="shared" si="29"/>
        <v>0</v>
      </c>
      <c r="CI11" s="57">
        <v>0</v>
      </c>
      <c r="CJ11" s="57">
        <v>0</v>
      </c>
      <c r="CK11" s="57">
        <f t="shared" si="30"/>
        <v>0</v>
      </c>
      <c r="CL11" s="57">
        <v>700</v>
      </c>
      <c r="CM11" s="57">
        <v>0</v>
      </c>
      <c r="CN11" s="57">
        <f t="shared" si="31"/>
        <v>700</v>
      </c>
      <c r="CO11" s="57">
        <v>20942</v>
      </c>
      <c r="CP11" s="57">
        <v>0</v>
      </c>
      <c r="CQ11" s="57">
        <f t="shared" si="32"/>
        <v>20942</v>
      </c>
      <c r="CR11" s="57">
        <v>21382</v>
      </c>
      <c r="CS11" s="57">
        <v>0</v>
      </c>
      <c r="CT11" s="57">
        <f t="shared" si="33"/>
        <v>21382</v>
      </c>
      <c r="CU11" s="57">
        <v>21381</v>
      </c>
      <c r="CV11" s="57">
        <v>0</v>
      </c>
      <c r="CW11" s="57">
        <f t="shared" si="34"/>
        <v>21381</v>
      </c>
      <c r="CX11" s="57">
        <v>0</v>
      </c>
      <c r="CY11" s="57">
        <v>0</v>
      </c>
      <c r="CZ11" s="57">
        <f t="shared" si="35"/>
        <v>0</v>
      </c>
      <c r="DA11" s="55">
        <v>0</v>
      </c>
      <c r="DB11" s="55">
        <v>0</v>
      </c>
      <c r="DC11" s="55">
        <f t="shared" si="36"/>
        <v>0</v>
      </c>
    </row>
    <row r="12" spans="1:107" ht="14.25">
      <c r="A12" s="6">
        <v>2200</v>
      </c>
      <c r="B12" s="7" t="s">
        <v>6</v>
      </c>
      <c r="C12" s="58">
        <f t="shared" si="0"/>
        <v>2501594</v>
      </c>
      <c r="D12" s="58">
        <f t="shared" si="1"/>
        <v>-52482</v>
      </c>
      <c r="E12" s="58">
        <f t="shared" si="2"/>
        <v>2449112</v>
      </c>
      <c r="F12" s="57">
        <v>515022</v>
      </c>
      <c r="G12" s="57">
        <v>-41740</v>
      </c>
      <c r="H12" s="57">
        <f t="shared" si="3"/>
        <v>473282</v>
      </c>
      <c r="I12" s="57">
        <v>79270</v>
      </c>
      <c r="J12" s="57">
        <v>9696</v>
      </c>
      <c r="K12" s="57">
        <f t="shared" si="4"/>
        <v>88966</v>
      </c>
      <c r="L12" s="57">
        <v>81865</v>
      </c>
      <c r="M12" s="57">
        <v>2200</v>
      </c>
      <c r="N12" s="57">
        <f t="shared" si="5"/>
        <v>84065</v>
      </c>
      <c r="O12" s="57">
        <v>78317</v>
      </c>
      <c r="P12" s="57">
        <v>-97</v>
      </c>
      <c r="Q12" s="57">
        <f t="shared" si="6"/>
        <v>78220</v>
      </c>
      <c r="R12" s="57">
        <v>34937</v>
      </c>
      <c r="S12" s="57">
        <v>-4000</v>
      </c>
      <c r="T12" s="57">
        <f t="shared" si="7"/>
        <v>30937</v>
      </c>
      <c r="U12" s="57">
        <v>73726</v>
      </c>
      <c r="V12" s="57">
        <v>-9910</v>
      </c>
      <c r="W12" s="57">
        <f t="shared" si="8"/>
        <v>63816</v>
      </c>
      <c r="X12" s="57">
        <v>0</v>
      </c>
      <c r="Y12" s="57">
        <v>36001</v>
      </c>
      <c r="Z12" s="57">
        <f t="shared" si="9"/>
        <v>36001</v>
      </c>
      <c r="AA12" s="57">
        <v>32469</v>
      </c>
      <c r="AB12" s="57">
        <v>-2599</v>
      </c>
      <c r="AC12" s="57">
        <f t="shared" si="10"/>
        <v>29870</v>
      </c>
      <c r="AD12" s="57">
        <v>243109</v>
      </c>
      <c r="AE12" s="57">
        <v>-12679</v>
      </c>
      <c r="AF12" s="57">
        <f t="shared" si="11"/>
        <v>230430</v>
      </c>
      <c r="AG12" s="57">
        <v>123181</v>
      </c>
      <c r="AH12" s="57">
        <v>-10750</v>
      </c>
      <c r="AI12" s="57">
        <f t="shared" si="12"/>
        <v>112431</v>
      </c>
      <c r="AJ12" s="57">
        <v>166683</v>
      </c>
      <c r="AK12" s="57">
        <v>-8820</v>
      </c>
      <c r="AL12" s="57">
        <f t="shared" si="13"/>
        <v>157863</v>
      </c>
      <c r="AM12" s="57">
        <v>272930</v>
      </c>
      <c r="AN12" s="57">
        <v>0</v>
      </c>
      <c r="AO12" s="57">
        <f t="shared" si="14"/>
        <v>272930</v>
      </c>
      <c r="AP12" s="57">
        <v>158000</v>
      </c>
      <c r="AQ12" s="57">
        <v>0</v>
      </c>
      <c r="AR12" s="57">
        <f t="shared" si="15"/>
        <v>158000</v>
      </c>
      <c r="AS12" s="57">
        <v>37700</v>
      </c>
      <c r="AT12" s="57">
        <v>-10835</v>
      </c>
      <c r="AU12" s="57">
        <f t="shared" si="16"/>
        <v>26865</v>
      </c>
      <c r="AV12" s="57">
        <v>66250</v>
      </c>
      <c r="AW12" s="57">
        <v>0</v>
      </c>
      <c r="AX12" s="57">
        <f t="shared" si="17"/>
        <v>66250</v>
      </c>
      <c r="AY12" s="57">
        <v>0</v>
      </c>
      <c r="AZ12" s="57">
        <v>0</v>
      </c>
      <c r="BA12" s="57">
        <f t="shared" si="18"/>
        <v>0</v>
      </c>
      <c r="BB12" s="57">
        <v>113475</v>
      </c>
      <c r="BC12" s="57">
        <v>0</v>
      </c>
      <c r="BD12" s="57">
        <f t="shared" si="19"/>
        <v>113475</v>
      </c>
      <c r="BE12" s="57">
        <v>17873</v>
      </c>
      <c r="BF12" s="57">
        <v>275</v>
      </c>
      <c r="BG12" s="57">
        <f t="shared" si="20"/>
        <v>18148</v>
      </c>
      <c r="BH12" s="57">
        <v>12100</v>
      </c>
      <c r="BI12" s="57">
        <v>0</v>
      </c>
      <c r="BJ12" s="57">
        <f t="shared" si="21"/>
        <v>12100</v>
      </c>
      <c r="BK12" s="57">
        <v>148553</v>
      </c>
      <c r="BL12" s="57">
        <v>0</v>
      </c>
      <c r="BM12" s="57">
        <f t="shared" si="22"/>
        <v>148553</v>
      </c>
      <c r="BN12" s="57">
        <v>188510</v>
      </c>
      <c r="BO12" s="57">
        <v>-500</v>
      </c>
      <c r="BP12" s="57">
        <f t="shared" si="23"/>
        <v>188010</v>
      </c>
      <c r="BQ12" s="57">
        <v>10980</v>
      </c>
      <c r="BR12" s="57">
        <v>0</v>
      </c>
      <c r="BS12" s="57">
        <f t="shared" si="24"/>
        <v>10980</v>
      </c>
      <c r="BT12" s="57">
        <v>36992</v>
      </c>
      <c r="BU12" s="57">
        <v>915</v>
      </c>
      <c r="BV12" s="57">
        <f t="shared" si="25"/>
        <v>37907</v>
      </c>
      <c r="BW12" s="57">
        <v>0</v>
      </c>
      <c r="BX12" s="57">
        <v>0</v>
      </c>
      <c r="BY12" s="57">
        <f t="shared" si="26"/>
        <v>0</v>
      </c>
      <c r="BZ12" s="57">
        <v>2310</v>
      </c>
      <c r="CA12" s="57">
        <v>0</v>
      </c>
      <c r="CB12" s="57">
        <f t="shared" si="27"/>
        <v>2310</v>
      </c>
      <c r="CC12" s="57">
        <v>6892</v>
      </c>
      <c r="CD12" s="57">
        <v>0</v>
      </c>
      <c r="CE12" s="57">
        <f t="shared" si="28"/>
        <v>6892</v>
      </c>
      <c r="CF12" s="57">
        <v>0</v>
      </c>
      <c r="CG12" s="57">
        <v>0</v>
      </c>
      <c r="CH12" s="57">
        <f t="shared" si="29"/>
        <v>0</v>
      </c>
      <c r="CI12" s="57">
        <v>0</v>
      </c>
      <c r="CJ12" s="57">
        <v>0</v>
      </c>
      <c r="CK12" s="57">
        <f t="shared" si="30"/>
        <v>0</v>
      </c>
      <c r="CL12" s="57">
        <v>450</v>
      </c>
      <c r="CM12" s="57">
        <v>0</v>
      </c>
      <c r="CN12" s="57">
        <f t="shared" si="31"/>
        <v>450</v>
      </c>
      <c r="CO12" s="57">
        <v>0</v>
      </c>
      <c r="CP12" s="57">
        <v>0</v>
      </c>
      <c r="CQ12" s="57">
        <f t="shared" si="32"/>
        <v>0</v>
      </c>
      <c r="CR12" s="57">
        <v>0</v>
      </c>
      <c r="CS12" s="57">
        <v>0</v>
      </c>
      <c r="CT12" s="57">
        <f t="shared" si="33"/>
        <v>0</v>
      </c>
      <c r="CU12" s="57">
        <v>0</v>
      </c>
      <c r="CV12" s="57">
        <v>0</v>
      </c>
      <c r="CW12" s="57">
        <f t="shared" si="34"/>
        <v>0</v>
      </c>
      <c r="CX12" s="57">
        <v>0</v>
      </c>
      <c r="CY12" s="57">
        <v>101</v>
      </c>
      <c r="CZ12" s="57">
        <f t="shared" si="35"/>
        <v>101</v>
      </c>
      <c r="DA12" s="55">
        <v>0</v>
      </c>
      <c r="DB12" s="55">
        <v>260</v>
      </c>
      <c r="DC12" s="55">
        <f t="shared" si="36"/>
        <v>260</v>
      </c>
    </row>
    <row r="13" spans="1:107" ht="15" customHeight="1">
      <c r="A13" s="6">
        <v>2300</v>
      </c>
      <c r="B13" s="9" t="s">
        <v>275</v>
      </c>
      <c r="C13" s="58">
        <f t="shared" si="0"/>
        <v>1410251</v>
      </c>
      <c r="D13" s="58">
        <f t="shared" si="1"/>
        <v>-27041</v>
      </c>
      <c r="E13" s="58">
        <f t="shared" si="2"/>
        <v>1383210</v>
      </c>
      <c r="F13" s="57">
        <v>146397</v>
      </c>
      <c r="G13" s="57">
        <v>-5984</v>
      </c>
      <c r="H13" s="57">
        <f t="shared" si="3"/>
        <v>140413</v>
      </c>
      <c r="I13" s="57">
        <v>59888</v>
      </c>
      <c r="J13" s="57">
        <v>-36584</v>
      </c>
      <c r="K13" s="57">
        <f t="shared" si="4"/>
        <v>23304</v>
      </c>
      <c r="L13" s="57">
        <v>77873</v>
      </c>
      <c r="M13" s="57">
        <v>39756</v>
      </c>
      <c r="N13" s="57">
        <f t="shared" si="5"/>
        <v>117629</v>
      </c>
      <c r="O13" s="57">
        <v>37411</v>
      </c>
      <c r="P13" s="57">
        <v>-656</v>
      </c>
      <c r="Q13" s="57">
        <f t="shared" si="6"/>
        <v>36755</v>
      </c>
      <c r="R13" s="57">
        <v>18368</v>
      </c>
      <c r="S13" s="57">
        <v>-6200</v>
      </c>
      <c r="T13" s="57">
        <f t="shared" si="7"/>
        <v>12168</v>
      </c>
      <c r="U13" s="57">
        <v>19550</v>
      </c>
      <c r="V13" s="57">
        <v>4300</v>
      </c>
      <c r="W13" s="57">
        <f t="shared" si="8"/>
        <v>23850</v>
      </c>
      <c r="X13" s="57">
        <v>8700</v>
      </c>
      <c r="Y13" s="57">
        <v>0</v>
      </c>
      <c r="Z13" s="57">
        <f t="shared" si="9"/>
        <v>8700</v>
      </c>
      <c r="AA13" s="57">
        <v>16665</v>
      </c>
      <c r="AB13" s="57">
        <v>-4250</v>
      </c>
      <c r="AC13" s="57">
        <f t="shared" si="10"/>
        <v>12415</v>
      </c>
      <c r="AD13" s="57">
        <v>75135</v>
      </c>
      <c r="AE13" s="57">
        <v>-26085</v>
      </c>
      <c r="AF13" s="57">
        <f t="shared" si="11"/>
        <v>49050</v>
      </c>
      <c r="AG13" s="57">
        <v>55301</v>
      </c>
      <c r="AH13" s="57">
        <v>9249</v>
      </c>
      <c r="AI13" s="57">
        <f t="shared" si="12"/>
        <v>64550</v>
      </c>
      <c r="AJ13" s="57">
        <v>44471</v>
      </c>
      <c r="AK13" s="57">
        <v>-1056</v>
      </c>
      <c r="AL13" s="57">
        <f t="shared" si="13"/>
        <v>43415</v>
      </c>
      <c r="AM13" s="57">
        <v>12369</v>
      </c>
      <c r="AN13" s="57">
        <v>-559</v>
      </c>
      <c r="AO13" s="57">
        <f t="shared" si="14"/>
        <v>11810</v>
      </c>
      <c r="AP13" s="57">
        <v>2000</v>
      </c>
      <c r="AQ13" s="57">
        <v>0</v>
      </c>
      <c r="AR13" s="57">
        <f t="shared" si="15"/>
        <v>2000</v>
      </c>
      <c r="AS13" s="57">
        <v>18471</v>
      </c>
      <c r="AT13" s="57">
        <v>1730</v>
      </c>
      <c r="AU13" s="57">
        <f t="shared" si="16"/>
        <v>20201</v>
      </c>
      <c r="AV13" s="57">
        <v>30320</v>
      </c>
      <c r="AW13" s="57">
        <v>0</v>
      </c>
      <c r="AX13" s="57">
        <f t="shared" si="17"/>
        <v>30320</v>
      </c>
      <c r="AY13" s="57">
        <v>560336</v>
      </c>
      <c r="AZ13" s="57">
        <v>0</v>
      </c>
      <c r="BA13" s="57">
        <f t="shared" si="18"/>
        <v>560336</v>
      </c>
      <c r="BB13" s="57">
        <v>0</v>
      </c>
      <c r="BC13" s="57">
        <v>0</v>
      </c>
      <c r="BD13" s="57">
        <f t="shared" si="19"/>
        <v>0</v>
      </c>
      <c r="BE13" s="57">
        <v>4224</v>
      </c>
      <c r="BF13" s="57">
        <v>0</v>
      </c>
      <c r="BG13" s="57">
        <f t="shared" si="20"/>
        <v>4224</v>
      </c>
      <c r="BH13" s="57">
        <v>0</v>
      </c>
      <c r="BI13" s="57">
        <v>0</v>
      </c>
      <c r="BJ13" s="57">
        <f t="shared" si="21"/>
        <v>0</v>
      </c>
      <c r="BK13" s="57">
        <v>116267</v>
      </c>
      <c r="BL13" s="57">
        <v>413</v>
      </c>
      <c r="BM13" s="57">
        <f t="shared" si="22"/>
        <v>116680</v>
      </c>
      <c r="BN13" s="57">
        <v>43617</v>
      </c>
      <c r="BO13" s="57">
        <v>500</v>
      </c>
      <c r="BP13" s="57">
        <f t="shared" si="23"/>
        <v>44117</v>
      </c>
      <c r="BQ13" s="57">
        <v>11645</v>
      </c>
      <c r="BR13" s="57">
        <v>0</v>
      </c>
      <c r="BS13" s="57">
        <f t="shared" si="24"/>
        <v>11645</v>
      </c>
      <c r="BT13" s="57">
        <v>41740</v>
      </c>
      <c r="BU13" s="57">
        <v>-915</v>
      </c>
      <c r="BV13" s="57">
        <f t="shared" si="25"/>
        <v>40825</v>
      </c>
      <c r="BW13" s="57">
        <v>0</v>
      </c>
      <c r="BX13" s="57">
        <v>0</v>
      </c>
      <c r="BY13" s="57">
        <f t="shared" si="26"/>
        <v>0</v>
      </c>
      <c r="BZ13" s="57">
        <v>7810</v>
      </c>
      <c r="CA13" s="57">
        <v>-700</v>
      </c>
      <c r="CB13" s="57">
        <f t="shared" si="27"/>
        <v>7110</v>
      </c>
      <c r="CC13" s="57">
        <v>1693</v>
      </c>
      <c r="CD13" s="57">
        <v>0</v>
      </c>
      <c r="CE13" s="57">
        <f t="shared" si="28"/>
        <v>1693</v>
      </c>
      <c r="CF13" s="57">
        <v>0</v>
      </c>
      <c r="CG13" s="57">
        <v>0</v>
      </c>
      <c r="CH13" s="57">
        <f t="shared" si="29"/>
        <v>0</v>
      </c>
      <c r="CI13" s="57">
        <v>0</v>
      </c>
      <c r="CJ13" s="57">
        <v>0</v>
      </c>
      <c r="CK13" s="57">
        <f t="shared" si="30"/>
        <v>0</v>
      </c>
      <c r="CL13" s="57">
        <v>0</v>
      </c>
      <c r="CM13" s="57">
        <v>0</v>
      </c>
      <c r="CN13" s="57">
        <f t="shared" si="31"/>
        <v>0</v>
      </c>
      <c r="CO13" s="57">
        <v>0</v>
      </c>
      <c r="CP13" s="57">
        <v>0</v>
      </c>
      <c r="CQ13" s="57">
        <f t="shared" si="32"/>
        <v>0</v>
      </c>
      <c r="CR13" s="57">
        <v>0</v>
      </c>
      <c r="CS13" s="57">
        <v>0</v>
      </c>
      <c r="CT13" s="57">
        <f t="shared" si="33"/>
        <v>0</v>
      </c>
      <c r="CU13" s="57">
        <v>0</v>
      </c>
      <c r="CV13" s="57">
        <v>0</v>
      </c>
      <c r="CW13" s="57">
        <f t="shared" si="34"/>
        <v>0</v>
      </c>
      <c r="CX13" s="57">
        <v>0</v>
      </c>
      <c r="CY13" s="57">
        <v>0</v>
      </c>
      <c r="CZ13" s="57">
        <f t="shared" si="35"/>
        <v>0</v>
      </c>
      <c r="DA13" s="55">
        <v>0</v>
      </c>
      <c r="DB13" s="55">
        <v>0</v>
      </c>
      <c r="DC13" s="55">
        <f t="shared" si="36"/>
        <v>0</v>
      </c>
    </row>
    <row r="14" spans="1:107" ht="14.25">
      <c r="A14" s="6">
        <v>2400</v>
      </c>
      <c r="B14" s="7" t="s">
        <v>7</v>
      </c>
      <c r="C14" s="58">
        <f t="shared" si="0"/>
        <v>2747</v>
      </c>
      <c r="D14" s="58">
        <f t="shared" si="1"/>
        <v>-200</v>
      </c>
      <c r="E14" s="58">
        <f t="shared" si="2"/>
        <v>2547</v>
      </c>
      <c r="F14" s="57">
        <v>1000</v>
      </c>
      <c r="G14" s="57">
        <v>-200</v>
      </c>
      <c r="H14" s="57">
        <f t="shared" si="3"/>
        <v>800</v>
      </c>
      <c r="I14" s="57">
        <v>0</v>
      </c>
      <c r="J14" s="57">
        <v>0</v>
      </c>
      <c r="K14" s="57">
        <f t="shared" si="4"/>
        <v>0</v>
      </c>
      <c r="L14" s="57">
        <v>370</v>
      </c>
      <c r="M14" s="57">
        <v>0</v>
      </c>
      <c r="N14" s="57">
        <f t="shared" si="5"/>
        <v>370</v>
      </c>
      <c r="O14" s="57">
        <v>0</v>
      </c>
      <c r="P14" s="57">
        <v>0</v>
      </c>
      <c r="Q14" s="57">
        <f t="shared" si="6"/>
        <v>0</v>
      </c>
      <c r="R14" s="57">
        <v>0</v>
      </c>
      <c r="S14" s="57">
        <v>0</v>
      </c>
      <c r="T14" s="57">
        <f t="shared" si="7"/>
        <v>0</v>
      </c>
      <c r="U14" s="57">
        <v>0</v>
      </c>
      <c r="V14" s="57">
        <v>0</v>
      </c>
      <c r="W14" s="57">
        <f t="shared" si="8"/>
        <v>0</v>
      </c>
      <c r="X14" s="57">
        <v>0</v>
      </c>
      <c r="Y14" s="57">
        <v>0</v>
      </c>
      <c r="Z14" s="57">
        <f t="shared" si="9"/>
        <v>0</v>
      </c>
      <c r="AA14" s="57">
        <v>0</v>
      </c>
      <c r="AB14" s="57">
        <v>0</v>
      </c>
      <c r="AC14" s="57">
        <f t="shared" si="10"/>
        <v>0</v>
      </c>
      <c r="AD14" s="57">
        <v>427</v>
      </c>
      <c r="AE14" s="57">
        <v>0</v>
      </c>
      <c r="AF14" s="57">
        <f t="shared" si="11"/>
        <v>427</v>
      </c>
      <c r="AG14" s="57">
        <v>0</v>
      </c>
      <c r="AH14" s="57">
        <v>0</v>
      </c>
      <c r="AI14" s="57">
        <f t="shared" si="12"/>
        <v>0</v>
      </c>
      <c r="AJ14" s="57">
        <v>400</v>
      </c>
      <c r="AK14" s="57">
        <v>0</v>
      </c>
      <c r="AL14" s="57">
        <f t="shared" si="13"/>
        <v>400</v>
      </c>
      <c r="AM14" s="57">
        <v>0</v>
      </c>
      <c r="AN14" s="57">
        <v>0</v>
      </c>
      <c r="AO14" s="57">
        <f t="shared" si="14"/>
        <v>0</v>
      </c>
      <c r="AP14" s="57">
        <v>0</v>
      </c>
      <c r="AQ14" s="57">
        <v>0</v>
      </c>
      <c r="AR14" s="57">
        <f t="shared" si="15"/>
        <v>0</v>
      </c>
      <c r="AS14" s="57">
        <v>0</v>
      </c>
      <c r="AT14" s="57">
        <v>0</v>
      </c>
      <c r="AU14" s="57">
        <f t="shared" si="16"/>
        <v>0</v>
      </c>
      <c r="AV14" s="57">
        <v>0</v>
      </c>
      <c r="AW14" s="57">
        <v>0</v>
      </c>
      <c r="AX14" s="57">
        <f t="shared" si="17"/>
        <v>0</v>
      </c>
      <c r="AY14" s="57">
        <v>0</v>
      </c>
      <c r="AZ14" s="57">
        <v>0</v>
      </c>
      <c r="BA14" s="57">
        <f t="shared" si="18"/>
        <v>0</v>
      </c>
      <c r="BB14" s="57">
        <v>0</v>
      </c>
      <c r="BC14" s="57">
        <v>0</v>
      </c>
      <c r="BD14" s="57">
        <f t="shared" si="19"/>
        <v>0</v>
      </c>
      <c r="BE14" s="57">
        <v>0</v>
      </c>
      <c r="BF14" s="57">
        <v>0</v>
      </c>
      <c r="BG14" s="57">
        <f t="shared" si="20"/>
        <v>0</v>
      </c>
      <c r="BH14" s="57">
        <v>0</v>
      </c>
      <c r="BI14" s="57">
        <v>0</v>
      </c>
      <c r="BJ14" s="57">
        <f t="shared" si="21"/>
        <v>0</v>
      </c>
      <c r="BK14" s="57">
        <v>200</v>
      </c>
      <c r="BL14" s="57">
        <v>0</v>
      </c>
      <c r="BM14" s="57">
        <f t="shared" si="22"/>
        <v>200</v>
      </c>
      <c r="BN14" s="57">
        <v>0</v>
      </c>
      <c r="BO14" s="57">
        <v>0</v>
      </c>
      <c r="BP14" s="57">
        <f t="shared" si="23"/>
        <v>0</v>
      </c>
      <c r="BQ14" s="57">
        <v>0</v>
      </c>
      <c r="BR14" s="57">
        <v>0</v>
      </c>
      <c r="BS14" s="57">
        <f t="shared" si="24"/>
        <v>0</v>
      </c>
      <c r="BT14" s="57">
        <v>350</v>
      </c>
      <c r="BU14" s="57">
        <v>0</v>
      </c>
      <c r="BV14" s="57">
        <f t="shared" si="25"/>
        <v>350</v>
      </c>
      <c r="BW14" s="57">
        <v>0</v>
      </c>
      <c r="BX14" s="57">
        <v>0</v>
      </c>
      <c r="BY14" s="57">
        <f t="shared" si="26"/>
        <v>0</v>
      </c>
      <c r="BZ14" s="57">
        <v>0</v>
      </c>
      <c r="CA14" s="57">
        <v>0</v>
      </c>
      <c r="CB14" s="57">
        <f t="shared" si="27"/>
        <v>0</v>
      </c>
      <c r="CC14" s="57">
        <v>0</v>
      </c>
      <c r="CD14" s="57">
        <v>0</v>
      </c>
      <c r="CE14" s="57">
        <f t="shared" si="28"/>
        <v>0</v>
      </c>
      <c r="CF14" s="57">
        <v>0</v>
      </c>
      <c r="CG14" s="57">
        <v>0</v>
      </c>
      <c r="CH14" s="57">
        <f t="shared" si="29"/>
        <v>0</v>
      </c>
      <c r="CI14" s="57">
        <v>0</v>
      </c>
      <c r="CJ14" s="57">
        <v>0</v>
      </c>
      <c r="CK14" s="57">
        <f t="shared" si="30"/>
        <v>0</v>
      </c>
      <c r="CL14" s="57">
        <v>0</v>
      </c>
      <c r="CM14" s="57">
        <v>0</v>
      </c>
      <c r="CN14" s="57">
        <f t="shared" si="31"/>
        <v>0</v>
      </c>
      <c r="CO14" s="57">
        <v>0</v>
      </c>
      <c r="CP14" s="57">
        <v>0</v>
      </c>
      <c r="CQ14" s="57">
        <f t="shared" si="32"/>
        <v>0</v>
      </c>
      <c r="CR14" s="57">
        <v>0</v>
      </c>
      <c r="CS14" s="57">
        <v>0</v>
      </c>
      <c r="CT14" s="57">
        <f t="shared" si="33"/>
        <v>0</v>
      </c>
      <c r="CU14" s="57">
        <v>0</v>
      </c>
      <c r="CV14" s="57">
        <v>0</v>
      </c>
      <c r="CW14" s="57">
        <f t="shared" si="34"/>
        <v>0</v>
      </c>
      <c r="CX14" s="57">
        <v>0</v>
      </c>
      <c r="CY14" s="57">
        <v>0</v>
      </c>
      <c r="CZ14" s="57">
        <f t="shared" si="35"/>
        <v>0</v>
      </c>
      <c r="DA14" s="55">
        <v>0</v>
      </c>
      <c r="DB14" s="55">
        <v>0</v>
      </c>
      <c r="DC14" s="55">
        <f t="shared" si="36"/>
        <v>0</v>
      </c>
    </row>
    <row r="15" spans="1:107" ht="14.25">
      <c r="A15" s="6">
        <v>2500</v>
      </c>
      <c r="B15" s="7" t="s">
        <v>49</v>
      </c>
      <c r="C15" s="58">
        <f t="shared" si="0"/>
        <v>18305</v>
      </c>
      <c r="D15" s="58">
        <f t="shared" si="1"/>
        <v>-10445</v>
      </c>
      <c r="E15" s="58">
        <f t="shared" si="2"/>
        <v>7860</v>
      </c>
      <c r="F15" s="57">
        <v>10500</v>
      </c>
      <c r="G15" s="57">
        <v>-4580</v>
      </c>
      <c r="H15" s="57">
        <f t="shared" si="3"/>
        <v>5920</v>
      </c>
      <c r="I15" s="57">
        <v>0</v>
      </c>
      <c r="J15" s="57">
        <v>0</v>
      </c>
      <c r="K15" s="57">
        <f t="shared" si="4"/>
        <v>0</v>
      </c>
      <c r="L15" s="57">
        <v>0</v>
      </c>
      <c r="M15" s="57">
        <v>0</v>
      </c>
      <c r="N15" s="57">
        <f t="shared" si="5"/>
        <v>0</v>
      </c>
      <c r="O15" s="57">
        <v>0</v>
      </c>
      <c r="P15" s="57">
        <v>0</v>
      </c>
      <c r="Q15" s="57">
        <f t="shared" si="6"/>
        <v>0</v>
      </c>
      <c r="R15" s="57">
        <v>0</v>
      </c>
      <c r="S15" s="57">
        <v>0</v>
      </c>
      <c r="T15" s="57">
        <f t="shared" si="7"/>
        <v>0</v>
      </c>
      <c r="U15" s="57">
        <v>0</v>
      </c>
      <c r="V15" s="57">
        <v>0</v>
      </c>
      <c r="W15" s="57">
        <f t="shared" si="8"/>
        <v>0</v>
      </c>
      <c r="X15" s="57">
        <v>0</v>
      </c>
      <c r="Y15" s="57">
        <v>0</v>
      </c>
      <c r="Z15" s="57">
        <f t="shared" si="9"/>
        <v>0</v>
      </c>
      <c r="AA15" s="57">
        <v>0</v>
      </c>
      <c r="AB15" s="57">
        <v>0</v>
      </c>
      <c r="AC15" s="57">
        <f t="shared" si="10"/>
        <v>0</v>
      </c>
      <c r="AD15" s="57">
        <v>0</v>
      </c>
      <c r="AE15" s="57">
        <v>0</v>
      </c>
      <c r="AF15" s="57">
        <f t="shared" si="11"/>
        <v>0</v>
      </c>
      <c r="AG15" s="57">
        <v>0</v>
      </c>
      <c r="AH15" s="57">
        <v>0</v>
      </c>
      <c r="AI15" s="57">
        <f t="shared" si="12"/>
        <v>0</v>
      </c>
      <c r="AJ15" s="57">
        <v>7555</v>
      </c>
      <c r="AK15" s="57">
        <v>-5865</v>
      </c>
      <c r="AL15" s="57">
        <f t="shared" si="13"/>
        <v>1690</v>
      </c>
      <c r="AM15" s="57">
        <v>0</v>
      </c>
      <c r="AN15" s="57">
        <v>0</v>
      </c>
      <c r="AO15" s="57">
        <f t="shared" si="14"/>
        <v>0</v>
      </c>
      <c r="AP15" s="57">
        <v>0</v>
      </c>
      <c r="AQ15" s="57">
        <v>0</v>
      </c>
      <c r="AR15" s="57">
        <f t="shared" si="15"/>
        <v>0</v>
      </c>
      <c r="AS15" s="57">
        <v>250</v>
      </c>
      <c r="AT15" s="57">
        <v>0</v>
      </c>
      <c r="AU15" s="57">
        <f t="shared" si="16"/>
        <v>250</v>
      </c>
      <c r="AV15" s="57">
        <v>0</v>
      </c>
      <c r="AW15" s="57">
        <v>0</v>
      </c>
      <c r="AX15" s="57">
        <f t="shared" si="17"/>
        <v>0</v>
      </c>
      <c r="AY15" s="57">
        <v>0</v>
      </c>
      <c r="AZ15" s="57">
        <v>0</v>
      </c>
      <c r="BA15" s="57">
        <f t="shared" si="18"/>
        <v>0</v>
      </c>
      <c r="BB15" s="57">
        <v>0</v>
      </c>
      <c r="BC15" s="57">
        <v>0</v>
      </c>
      <c r="BD15" s="57">
        <f t="shared" si="19"/>
        <v>0</v>
      </c>
      <c r="BE15" s="57">
        <v>0</v>
      </c>
      <c r="BF15" s="57">
        <v>0</v>
      </c>
      <c r="BG15" s="57">
        <f t="shared" si="20"/>
        <v>0</v>
      </c>
      <c r="BH15" s="57">
        <v>0</v>
      </c>
      <c r="BI15" s="57">
        <v>0</v>
      </c>
      <c r="BJ15" s="57">
        <f t="shared" si="21"/>
        <v>0</v>
      </c>
      <c r="BK15" s="57">
        <v>0</v>
      </c>
      <c r="BL15" s="57">
        <v>0</v>
      </c>
      <c r="BM15" s="57">
        <f t="shared" si="22"/>
        <v>0</v>
      </c>
      <c r="BN15" s="57">
        <v>0</v>
      </c>
      <c r="BO15" s="57">
        <v>0</v>
      </c>
      <c r="BP15" s="57">
        <f t="shared" si="23"/>
        <v>0</v>
      </c>
      <c r="BQ15" s="57">
        <v>0</v>
      </c>
      <c r="BR15" s="57">
        <v>0</v>
      </c>
      <c r="BS15" s="57">
        <f t="shared" si="24"/>
        <v>0</v>
      </c>
      <c r="BT15" s="57">
        <v>0</v>
      </c>
      <c r="BU15" s="57">
        <v>0</v>
      </c>
      <c r="BV15" s="57">
        <f t="shared" si="25"/>
        <v>0</v>
      </c>
      <c r="BW15" s="57">
        <v>0</v>
      </c>
      <c r="BX15" s="57">
        <v>0</v>
      </c>
      <c r="BY15" s="57">
        <f t="shared" si="26"/>
        <v>0</v>
      </c>
      <c r="BZ15" s="57">
        <v>0</v>
      </c>
      <c r="CA15" s="57">
        <v>0</v>
      </c>
      <c r="CB15" s="57">
        <f t="shared" si="27"/>
        <v>0</v>
      </c>
      <c r="CC15" s="57">
        <v>0</v>
      </c>
      <c r="CD15" s="57">
        <v>0</v>
      </c>
      <c r="CE15" s="57">
        <f t="shared" si="28"/>
        <v>0</v>
      </c>
      <c r="CF15" s="57">
        <v>0</v>
      </c>
      <c r="CG15" s="57">
        <v>0</v>
      </c>
      <c r="CH15" s="57">
        <f t="shared" si="29"/>
        <v>0</v>
      </c>
      <c r="CI15" s="57">
        <v>0</v>
      </c>
      <c r="CJ15" s="57">
        <v>0</v>
      </c>
      <c r="CK15" s="57">
        <f t="shared" si="30"/>
        <v>0</v>
      </c>
      <c r="CL15" s="57">
        <v>0</v>
      </c>
      <c r="CM15" s="57">
        <v>0</v>
      </c>
      <c r="CN15" s="57">
        <f t="shared" si="31"/>
        <v>0</v>
      </c>
      <c r="CO15" s="57">
        <v>0</v>
      </c>
      <c r="CP15" s="57">
        <v>0</v>
      </c>
      <c r="CQ15" s="57">
        <f t="shared" si="32"/>
        <v>0</v>
      </c>
      <c r="CR15" s="57">
        <v>0</v>
      </c>
      <c r="CS15" s="57">
        <v>0</v>
      </c>
      <c r="CT15" s="57">
        <f t="shared" si="33"/>
        <v>0</v>
      </c>
      <c r="CU15" s="57">
        <v>0</v>
      </c>
      <c r="CV15" s="57">
        <v>0</v>
      </c>
      <c r="CW15" s="57">
        <f t="shared" si="34"/>
        <v>0</v>
      </c>
      <c r="CX15" s="57">
        <v>0</v>
      </c>
      <c r="CY15" s="57">
        <v>0</v>
      </c>
      <c r="CZ15" s="57">
        <f t="shared" si="35"/>
        <v>0</v>
      </c>
      <c r="DA15" s="55">
        <v>0</v>
      </c>
      <c r="DB15" s="55">
        <v>0</v>
      </c>
      <c r="DC15" s="55">
        <f t="shared" si="36"/>
        <v>0</v>
      </c>
    </row>
    <row r="16" spans="1:107" ht="14.25">
      <c r="A16" s="6">
        <v>3200</v>
      </c>
      <c r="B16" s="7" t="s">
        <v>63</v>
      </c>
      <c r="C16" s="58">
        <f t="shared" si="0"/>
        <v>65004</v>
      </c>
      <c r="D16" s="58">
        <f t="shared" si="1"/>
        <v>-5321</v>
      </c>
      <c r="E16" s="58">
        <f t="shared" si="2"/>
        <v>59683</v>
      </c>
      <c r="F16" s="57">
        <v>0</v>
      </c>
      <c r="G16" s="57">
        <v>0</v>
      </c>
      <c r="H16" s="57">
        <f t="shared" si="3"/>
        <v>0</v>
      </c>
      <c r="I16" s="57">
        <v>0</v>
      </c>
      <c r="J16" s="57">
        <v>0</v>
      </c>
      <c r="K16" s="57">
        <f t="shared" si="4"/>
        <v>0</v>
      </c>
      <c r="L16" s="57">
        <v>0</v>
      </c>
      <c r="M16" s="57">
        <v>0</v>
      </c>
      <c r="N16" s="57">
        <f t="shared" si="5"/>
        <v>0</v>
      </c>
      <c r="O16" s="57">
        <v>0</v>
      </c>
      <c r="P16" s="57">
        <v>0</v>
      </c>
      <c r="Q16" s="57">
        <f t="shared" si="6"/>
        <v>0</v>
      </c>
      <c r="R16" s="57">
        <v>0</v>
      </c>
      <c r="S16" s="57">
        <v>0</v>
      </c>
      <c r="T16" s="57">
        <f t="shared" si="7"/>
        <v>0</v>
      </c>
      <c r="U16" s="57">
        <v>0</v>
      </c>
      <c r="V16" s="57">
        <v>0</v>
      </c>
      <c r="W16" s="57">
        <f t="shared" si="8"/>
        <v>0</v>
      </c>
      <c r="X16" s="57">
        <v>0</v>
      </c>
      <c r="Y16" s="57">
        <v>0</v>
      </c>
      <c r="Z16" s="57">
        <f t="shared" si="9"/>
        <v>0</v>
      </c>
      <c r="AA16" s="57">
        <v>64004</v>
      </c>
      <c r="AB16" s="57">
        <v>-5321</v>
      </c>
      <c r="AC16" s="57">
        <f t="shared" si="10"/>
        <v>58683</v>
      </c>
      <c r="AD16" s="57">
        <v>0</v>
      </c>
      <c r="AE16" s="57">
        <v>0</v>
      </c>
      <c r="AF16" s="57">
        <f t="shared" si="11"/>
        <v>0</v>
      </c>
      <c r="AG16" s="57">
        <v>0</v>
      </c>
      <c r="AH16" s="57">
        <v>0</v>
      </c>
      <c r="AI16" s="57">
        <f t="shared" si="12"/>
        <v>0</v>
      </c>
      <c r="AJ16" s="57">
        <v>0</v>
      </c>
      <c r="AK16" s="57">
        <v>0</v>
      </c>
      <c r="AL16" s="57">
        <f t="shared" si="13"/>
        <v>0</v>
      </c>
      <c r="AM16" s="57">
        <v>0</v>
      </c>
      <c r="AN16" s="57">
        <v>0</v>
      </c>
      <c r="AO16" s="57">
        <f t="shared" si="14"/>
        <v>0</v>
      </c>
      <c r="AP16" s="57">
        <v>0</v>
      </c>
      <c r="AQ16" s="57">
        <v>0</v>
      </c>
      <c r="AR16" s="57">
        <f t="shared" si="15"/>
        <v>0</v>
      </c>
      <c r="AS16" s="57">
        <v>0</v>
      </c>
      <c r="AT16" s="57">
        <v>0</v>
      </c>
      <c r="AU16" s="57">
        <f t="shared" si="16"/>
        <v>0</v>
      </c>
      <c r="AV16" s="57">
        <v>1000</v>
      </c>
      <c r="AW16" s="57">
        <v>0</v>
      </c>
      <c r="AX16" s="57">
        <f t="shared" si="17"/>
        <v>1000</v>
      </c>
      <c r="AY16" s="57">
        <v>0</v>
      </c>
      <c r="AZ16" s="57">
        <v>0</v>
      </c>
      <c r="BA16" s="57">
        <f t="shared" si="18"/>
        <v>0</v>
      </c>
      <c r="BB16" s="57">
        <v>0</v>
      </c>
      <c r="BC16" s="57">
        <v>0</v>
      </c>
      <c r="BD16" s="57">
        <f t="shared" si="19"/>
        <v>0</v>
      </c>
      <c r="BE16" s="57">
        <v>0</v>
      </c>
      <c r="BF16" s="57">
        <v>0</v>
      </c>
      <c r="BG16" s="57">
        <f t="shared" si="20"/>
        <v>0</v>
      </c>
      <c r="BH16" s="57">
        <v>0</v>
      </c>
      <c r="BI16" s="57">
        <v>0</v>
      </c>
      <c r="BJ16" s="57">
        <f t="shared" si="21"/>
        <v>0</v>
      </c>
      <c r="BK16" s="57">
        <v>0</v>
      </c>
      <c r="BL16" s="57">
        <v>0</v>
      </c>
      <c r="BM16" s="57">
        <f t="shared" si="22"/>
        <v>0</v>
      </c>
      <c r="BN16" s="57">
        <v>0</v>
      </c>
      <c r="BO16" s="57">
        <v>0</v>
      </c>
      <c r="BP16" s="57">
        <f t="shared" si="23"/>
        <v>0</v>
      </c>
      <c r="BQ16" s="57">
        <v>0</v>
      </c>
      <c r="BR16" s="57">
        <v>0</v>
      </c>
      <c r="BS16" s="57">
        <f t="shared" si="24"/>
        <v>0</v>
      </c>
      <c r="BT16" s="57">
        <v>0</v>
      </c>
      <c r="BU16" s="57">
        <v>0</v>
      </c>
      <c r="BV16" s="57">
        <f t="shared" si="25"/>
        <v>0</v>
      </c>
      <c r="BW16" s="57">
        <v>0</v>
      </c>
      <c r="BX16" s="57">
        <v>0</v>
      </c>
      <c r="BY16" s="57">
        <f t="shared" si="26"/>
        <v>0</v>
      </c>
      <c r="BZ16" s="57">
        <v>0</v>
      </c>
      <c r="CA16" s="57">
        <v>0</v>
      </c>
      <c r="CB16" s="57">
        <f t="shared" si="27"/>
        <v>0</v>
      </c>
      <c r="CC16" s="57">
        <v>0</v>
      </c>
      <c r="CD16" s="57">
        <v>0</v>
      </c>
      <c r="CE16" s="57">
        <f t="shared" si="28"/>
        <v>0</v>
      </c>
      <c r="CF16" s="57">
        <v>0</v>
      </c>
      <c r="CG16" s="57">
        <v>0</v>
      </c>
      <c r="CH16" s="57">
        <f t="shared" si="29"/>
        <v>0</v>
      </c>
      <c r="CI16" s="57">
        <v>0</v>
      </c>
      <c r="CJ16" s="57">
        <v>0</v>
      </c>
      <c r="CK16" s="57">
        <f t="shared" si="30"/>
        <v>0</v>
      </c>
      <c r="CL16" s="57">
        <v>0</v>
      </c>
      <c r="CM16" s="57">
        <v>0</v>
      </c>
      <c r="CN16" s="57">
        <f t="shared" si="31"/>
        <v>0</v>
      </c>
      <c r="CO16" s="57">
        <v>0</v>
      </c>
      <c r="CP16" s="57">
        <v>0</v>
      </c>
      <c r="CQ16" s="57">
        <f t="shared" si="32"/>
        <v>0</v>
      </c>
      <c r="CR16" s="57">
        <v>0</v>
      </c>
      <c r="CS16" s="57">
        <v>0</v>
      </c>
      <c r="CT16" s="57">
        <f t="shared" si="33"/>
        <v>0</v>
      </c>
      <c r="CU16" s="57">
        <v>0</v>
      </c>
      <c r="CV16" s="57">
        <v>0</v>
      </c>
      <c r="CW16" s="57">
        <f t="shared" si="34"/>
        <v>0</v>
      </c>
      <c r="CX16" s="57">
        <v>0</v>
      </c>
      <c r="CY16" s="57">
        <v>0</v>
      </c>
      <c r="CZ16" s="57">
        <f t="shared" si="35"/>
        <v>0</v>
      </c>
      <c r="DA16" s="55">
        <v>0</v>
      </c>
      <c r="DB16" s="55">
        <v>0</v>
      </c>
      <c r="DC16" s="55">
        <f t="shared" si="36"/>
        <v>0</v>
      </c>
    </row>
    <row r="17" spans="1:107" ht="14.25">
      <c r="A17" s="6">
        <v>4250</v>
      </c>
      <c r="B17" s="7" t="s">
        <v>239</v>
      </c>
      <c r="C17" s="58">
        <f t="shared" si="0"/>
        <v>110000</v>
      </c>
      <c r="D17" s="58">
        <f t="shared" si="1"/>
        <v>0</v>
      </c>
      <c r="E17" s="58">
        <f t="shared" si="2"/>
        <v>110000</v>
      </c>
      <c r="F17" s="57">
        <v>0</v>
      </c>
      <c r="G17" s="57">
        <v>0</v>
      </c>
      <c r="H17" s="57">
        <f t="shared" si="3"/>
        <v>0</v>
      </c>
      <c r="I17" s="57">
        <v>0</v>
      </c>
      <c r="J17" s="57">
        <v>0</v>
      </c>
      <c r="K17" s="57">
        <f t="shared" si="4"/>
        <v>0</v>
      </c>
      <c r="L17" s="57">
        <v>0</v>
      </c>
      <c r="M17" s="57">
        <v>0</v>
      </c>
      <c r="N17" s="57">
        <f t="shared" si="5"/>
        <v>0</v>
      </c>
      <c r="O17" s="57">
        <v>0</v>
      </c>
      <c r="P17" s="57">
        <v>0</v>
      </c>
      <c r="Q17" s="57">
        <f t="shared" si="6"/>
        <v>0</v>
      </c>
      <c r="R17" s="57">
        <v>0</v>
      </c>
      <c r="S17" s="57">
        <v>0</v>
      </c>
      <c r="T17" s="57">
        <f t="shared" si="7"/>
        <v>0</v>
      </c>
      <c r="U17" s="57">
        <v>0</v>
      </c>
      <c r="V17" s="57">
        <v>0</v>
      </c>
      <c r="W17" s="57">
        <f t="shared" si="8"/>
        <v>0</v>
      </c>
      <c r="X17" s="57">
        <v>110000</v>
      </c>
      <c r="Y17" s="57">
        <v>0</v>
      </c>
      <c r="Z17" s="57">
        <f t="shared" si="9"/>
        <v>110000</v>
      </c>
      <c r="AA17" s="57">
        <v>0</v>
      </c>
      <c r="AB17" s="57">
        <v>0</v>
      </c>
      <c r="AC17" s="57">
        <f t="shared" si="10"/>
        <v>0</v>
      </c>
      <c r="AD17" s="57">
        <v>0</v>
      </c>
      <c r="AE17" s="57">
        <v>0</v>
      </c>
      <c r="AF17" s="57">
        <f t="shared" si="11"/>
        <v>0</v>
      </c>
      <c r="AG17" s="57">
        <v>0</v>
      </c>
      <c r="AH17" s="57">
        <v>0</v>
      </c>
      <c r="AI17" s="57">
        <f t="shared" si="12"/>
        <v>0</v>
      </c>
      <c r="AJ17" s="57">
        <v>0</v>
      </c>
      <c r="AK17" s="57">
        <v>0</v>
      </c>
      <c r="AL17" s="57">
        <f t="shared" si="13"/>
        <v>0</v>
      </c>
      <c r="AM17" s="57">
        <v>0</v>
      </c>
      <c r="AN17" s="57">
        <v>0</v>
      </c>
      <c r="AO17" s="57">
        <f t="shared" si="14"/>
        <v>0</v>
      </c>
      <c r="AP17" s="57">
        <v>0</v>
      </c>
      <c r="AQ17" s="57">
        <v>0</v>
      </c>
      <c r="AR17" s="57">
        <f t="shared" si="15"/>
        <v>0</v>
      </c>
      <c r="AS17" s="57">
        <v>0</v>
      </c>
      <c r="AT17" s="57">
        <v>0</v>
      </c>
      <c r="AU17" s="57">
        <f t="shared" si="16"/>
        <v>0</v>
      </c>
      <c r="AV17" s="57">
        <v>0</v>
      </c>
      <c r="AW17" s="57">
        <v>0</v>
      </c>
      <c r="AX17" s="57">
        <f t="shared" si="17"/>
        <v>0</v>
      </c>
      <c r="AY17" s="57">
        <v>0</v>
      </c>
      <c r="AZ17" s="57">
        <v>0</v>
      </c>
      <c r="BA17" s="57">
        <f t="shared" si="18"/>
        <v>0</v>
      </c>
      <c r="BB17" s="57">
        <v>0</v>
      </c>
      <c r="BC17" s="57">
        <v>0</v>
      </c>
      <c r="BD17" s="57">
        <f t="shared" si="19"/>
        <v>0</v>
      </c>
      <c r="BE17" s="57">
        <v>0</v>
      </c>
      <c r="BF17" s="57">
        <v>0</v>
      </c>
      <c r="BG17" s="57">
        <f t="shared" si="20"/>
        <v>0</v>
      </c>
      <c r="BH17" s="57">
        <v>0</v>
      </c>
      <c r="BI17" s="57">
        <v>0</v>
      </c>
      <c r="BJ17" s="57">
        <f t="shared" si="21"/>
        <v>0</v>
      </c>
      <c r="BK17" s="57">
        <v>0</v>
      </c>
      <c r="BL17" s="57">
        <v>0</v>
      </c>
      <c r="BM17" s="57">
        <f t="shared" si="22"/>
        <v>0</v>
      </c>
      <c r="BN17" s="57">
        <v>0</v>
      </c>
      <c r="BO17" s="57">
        <v>0</v>
      </c>
      <c r="BP17" s="57">
        <f t="shared" si="23"/>
        <v>0</v>
      </c>
      <c r="BQ17" s="57">
        <v>0</v>
      </c>
      <c r="BR17" s="57">
        <v>0</v>
      </c>
      <c r="BS17" s="57">
        <f t="shared" si="24"/>
        <v>0</v>
      </c>
      <c r="BT17" s="57">
        <v>0</v>
      </c>
      <c r="BU17" s="57">
        <v>0</v>
      </c>
      <c r="BV17" s="57">
        <f t="shared" si="25"/>
        <v>0</v>
      </c>
      <c r="BW17" s="57">
        <v>0</v>
      </c>
      <c r="BX17" s="57">
        <v>0</v>
      </c>
      <c r="BY17" s="57">
        <f t="shared" si="26"/>
        <v>0</v>
      </c>
      <c r="BZ17" s="57">
        <v>0</v>
      </c>
      <c r="CA17" s="57">
        <v>0</v>
      </c>
      <c r="CB17" s="57">
        <f t="shared" si="27"/>
        <v>0</v>
      </c>
      <c r="CC17" s="57">
        <v>0</v>
      </c>
      <c r="CD17" s="57">
        <v>0</v>
      </c>
      <c r="CE17" s="57">
        <f t="shared" si="28"/>
        <v>0</v>
      </c>
      <c r="CF17" s="57">
        <v>0</v>
      </c>
      <c r="CG17" s="57">
        <v>0</v>
      </c>
      <c r="CH17" s="57">
        <f t="shared" si="29"/>
        <v>0</v>
      </c>
      <c r="CI17" s="57">
        <v>0</v>
      </c>
      <c r="CJ17" s="57">
        <v>0</v>
      </c>
      <c r="CK17" s="57">
        <f t="shared" si="30"/>
        <v>0</v>
      </c>
      <c r="CL17" s="57">
        <v>0</v>
      </c>
      <c r="CM17" s="57">
        <v>0</v>
      </c>
      <c r="CN17" s="57">
        <f t="shared" si="31"/>
        <v>0</v>
      </c>
      <c r="CO17" s="57">
        <v>0</v>
      </c>
      <c r="CP17" s="57">
        <v>0</v>
      </c>
      <c r="CQ17" s="57">
        <f t="shared" si="32"/>
        <v>0</v>
      </c>
      <c r="CR17" s="57">
        <v>0</v>
      </c>
      <c r="CS17" s="57">
        <v>0</v>
      </c>
      <c r="CT17" s="57">
        <f t="shared" si="33"/>
        <v>0</v>
      </c>
      <c r="CU17" s="57">
        <v>0</v>
      </c>
      <c r="CV17" s="57">
        <v>0</v>
      </c>
      <c r="CW17" s="57">
        <f t="shared" si="34"/>
        <v>0</v>
      </c>
      <c r="CX17" s="57">
        <v>0</v>
      </c>
      <c r="CY17" s="57">
        <v>0</v>
      </c>
      <c r="CZ17" s="57">
        <f t="shared" si="35"/>
        <v>0</v>
      </c>
      <c r="DA17" s="55">
        <v>0</v>
      </c>
      <c r="DB17" s="55">
        <v>0</v>
      </c>
      <c r="DC17" s="55">
        <f t="shared" si="36"/>
        <v>0</v>
      </c>
    </row>
    <row r="18" spans="1:107" ht="14.25">
      <c r="A18" s="6">
        <v>5100</v>
      </c>
      <c r="B18" s="7" t="s">
        <v>9</v>
      </c>
      <c r="C18" s="58">
        <f t="shared" si="0"/>
        <v>1920</v>
      </c>
      <c r="D18" s="58">
        <f t="shared" si="1"/>
        <v>-200</v>
      </c>
      <c r="E18" s="58">
        <f t="shared" si="2"/>
        <v>1720</v>
      </c>
      <c r="F18" s="57">
        <v>250</v>
      </c>
      <c r="G18" s="57">
        <v>0</v>
      </c>
      <c r="H18" s="57">
        <f t="shared" si="3"/>
        <v>250</v>
      </c>
      <c r="I18" s="57">
        <v>200</v>
      </c>
      <c r="J18" s="57">
        <v>-200</v>
      </c>
      <c r="K18" s="57">
        <f t="shared" si="4"/>
        <v>0</v>
      </c>
      <c r="L18" s="57">
        <v>0</v>
      </c>
      <c r="M18" s="57">
        <v>0</v>
      </c>
      <c r="N18" s="57">
        <f t="shared" si="5"/>
        <v>0</v>
      </c>
      <c r="O18" s="57">
        <v>0</v>
      </c>
      <c r="P18" s="57">
        <v>0</v>
      </c>
      <c r="Q18" s="57">
        <f t="shared" si="6"/>
        <v>0</v>
      </c>
      <c r="R18" s="57">
        <v>0</v>
      </c>
      <c r="S18" s="57">
        <v>0</v>
      </c>
      <c r="T18" s="57">
        <f t="shared" si="7"/>
        <v>0</v>
      </c>
      <c r="U18" s="57">
        <v>0</v>
      </c>
      <c r="V18" s="57">
        <v>0</v>
      </c>
      <c r="W18" s="57">
        <f t="shared" si="8"/>
        <v>0</v>
      </c>
      <c r="X18" s="57">
        <v>0</v>
      </c>
      <c r="Y18" s="57">
        <v>0</v>
      </c>
      <c r="Z18" s="57">
        <f t="shared" si="9"/>
        <v>0</v>
      </c>
      <c r="AA18" s="57">
        <v>0</v>
      </c>
      <c r="AB18" s="57">
        <v>0</v>
      </c>
      <c r="AC18" s="57">
        <f t="shared" si="10"/>
        <v>0</v>
      </c>
      <c r="AD18" s="57">
        <v>0</v>
      </c>
      <c r="AE18" s="57">
        <v>0</v>
      </c>
      <c r="AF18" s="57">
        <f t="shared" si="11"/>
        <v>0</v>
      </c>
      <c r="AG18" s="57">
        <v>0</v>
      </c>
      <c r="AH18" s="57">
        <v>0</v>
      </c>
      <c r="AI18" s="57">
        <f t="shared" si="12"/>
        <v>0</v>
      </c>
      <c r="AJ18" s="57">
        <v>0</v>
      </c>
      <c r="AK18" s="57">
        <v>0</v>
      </c>
      <c r="AL18" s="57">
        <f t="shared" si="13"/>
        <v>0</v>
      </c>
      <c r="AM18" s="57">
        <v>0</v>
      </c>
      <c r="AN18" s="57">
        <v>0</v>
      </c>
      <c r="AO18" s="57">
        <f t="shared" si="14"/>
        <v>0</v>
      </c>
      <c r="AP18" s="57">
        <v>0</v>
      </c>
      <c r="AQ18" s="57">
        <v>0</v>
      </c>
      <c r="AR18" s="57">
        <f t="shared" si="15"/>
        <v>0</v>
      </c>
      <c r="AS18" s="57">
        <v>0</v>
      </c>
      <c r="AT18" s="57">
        <v>0</v>
      </c>
      <c r="AU18" s="57">
        <f t="shared" si="16"/>
        <v>0</v>
      </c>
      <c r="AV18" s="57">
        <v>0</v>
      </c>
      <c r="AW18" s="57">
        <v>0</v>
      </c>
      <c r="AX18" s="57">
        <f t="shared" si="17"/>
        <v>0</v>
      </c>
      <c r="AY18" s="57">
        <v>0</v>
      </c>
      <c r="AZ18" s="57">
        <v>0</v>
      </c>
      <c r="BA18" s="57">
        <f t="shared" si="18"/>
        <v>0</v>
      </c>
      <c r="BB18" s="57">
        <v>0</v>
      </c>
      <c r="BC18" s="57">
        <v>0</v>
      </c>
      <c r="BD18" s="57">
        <f t="shared" si="19"/>
        <v>0</v>
      </c>
      <c r="BE18" s="57">
        <v>0</v>
      </c>
      <c r="BF18" s="57">
        <v>0</v>
      </c>
      <c r="BG18" s="57">
        <f t="shared" si="20"/>
        <v>0</v>
      </c>
      <c r="BH18" s="57">
        <v>0</v>
      </c>
      <c r="BI18" s="57">
        <v>0</v>
      </c>
      <c r="BJ18" s="57">
        <f t="shared" si="21"/>
        <v>0</v>
      </c>
      <c r="BK18" s="57">
        <v>0</v>
      </c>
      <c r="BL18" s="57">
        <v>0</v>
      </c>
      <c r="BM18" s="57">
        <f t="shared" si="22"/>
        <v>0</v>
      </c>
      <c r="BN18" s="57">
        <v>0</v>
      </c>
      <c r="BO18" s="57">
        <v>0</v>
      </c>
      <c r="BP18" s="57">
        <f t="shared" si="23"/>
        <v>0</v>
      </c>
      <c r="BQ18" s="57">
        <v>0</v>
      </c>
      <c r="BR18" s="57">
        <v>0</v>
      </c>
      <c r="BS18" s="57">
        <f t="shared" si="24"/>
        <v>0</v>
      </c>
      <c r="BT18" s="57">
        <v>1470</v>
      </c>
      <c r="BU18" s="57">
        <v>0</v>
      </c>
      <c r="BV18" s="57">
        <f t="shared" si="25"/>
        <v>1470</v>
      </c>
      <c r="BW18" s="57">
        <v>0</v>
      </c>
      <c r="BX18" s="57">
        <v>0</v>
      </c>
      <c r="BY18" s="57">
        <f t="shared" si="26"/>
        <v>0</v>
      </c>
      <c r="BZ18" s="57">
        <v>0</v>
      </c>
      <c r="CA18" s="57">
        <v>0</v>
      </c>
      <c r="CB18" s="57">
        <f t="shared" si="27"/>
        <v>0</v>
      </c>
      <c r="CC18" s="57">
        <v>0</v>
      </c>
      <c r="CD18" s="57">
        <v>0</v>
      </c>
      <c r="CE18" s="57">
        <f t="shared" si="28"/>
        <v>0</v>
      </c>
      <c r="CF18" s="57">
        <v>0</v>
      </c>
      <c r="CG18" s="57">
        <v>0</v>
      </c>
      <c r="CH18" s="57">
        <f t="shared" si="29"/>
        <v>0</v>
      </c>
      <c r="CI18" s="57">
        <v>0</v>
      </c>
      <c r="CJ18" s="57">
        <v>0</v>
      </c>
      <c r="CK18" s="57">
        <f t="shared" si="30"/>
        <v>0</v>
      </c>
      <c r="CL18" s="57">
        <v>0</v>
      </c>
      <c r="CM18" s="57">
        <v>0</v>
      </c>
      <c r="CN18" s="57">
        <f t="shared" si="31"/>
        <v>0</v>
      </c>
      <c r="CO18" s="57">
        <v>0</v>
      </c>
      <c r="CP18" s="57">
        <v>0</v>
      </c>
      <c r="CQ18" s="57">
        <f t="shared" si="32"/>
        <v>0</v>
      </c>
      <c r="CR18" s="57">
        <v>0</v>
      </c>
      <c r="CS18" s="57">
        <v>0</v>
      </c>
      <c r="CT18" s="57">
        <f t="shared" si="33"/>
        <v>0</v>
      </c>
      <c r="CU18" s="57">
        <v>0</v>
      </c>
      <c r="CV18" s="57">
        <v>0</v>
      </c>
      <c r="CW18" s="57">
        <f t="shared" si="34"/>
        <v>0</v>
      </c>
      <c r="CX18" s="57">
        <v>0</v>
      </c>
      <c r="CY18" s="57">
        <v>0</v>
      </c>
      <c r="CZ18" s="57">
        <f t="shared" si="35"/>
        <v>0</v>
      </c>
      <c r="DA18" s="55">
        <v>0</v>
      </c>
      <c r="DB18" s="55">
        <v>0</v>
      </c>
      <c r="DC18" s="55">
        <f t="shared" si="36"/>
        <v>0</v>
      </c>
    </row>
    <row r="19" spans="1:107" ht="14.25">
      <c r="A19" s="6">
        <v>5200</v>
      </c>
      <c r="B19" s="7" t="s">
        <v>10</v>
      </c>
      <c r="C19" s="58">
        <f t="shared" si="0"/>
        <v>12316849</v>
      </c>
      <c r="D19" s="58">
        <f t="shared" si="1"/>
        <v>-239040</v>
      </c>
      <c r="E19" s="58">
        <f t="shared" si="2"/>
        <v>12077809</v>
      </c>
      <c r="F19" s="57">
        <v>92735</v>
      </c>
      <c r="G19" s="57">
        <v>3594</v>
      </c>
      <c r="H19" s="57">
        <f t="shared" si="3"/>
        <v>96329</v>
      </c>
      <c r="I19" s="57">
        <v>19230</v>
      </c>
      <c r="J19" s="57">
        <v>1000</v>
      </c>
      <c r="K19" s="57">
        <f t="shared" si="4"/>
        <v>20230</v>
      </c>
      <c r="L19" s="57">
        <v>53050</v>
      </c>
      <c r="M19" s="57">
        <v>-41956</v>
      </c>
      <c r="N19" s="57">
        <f t="shared" si="5"/>
        <v>11094</v>
      </c>
      <c r="O19" s="57">
        <v>7200</v>
      </c>
      <c r="P19" s="57">
        <v>639</v>
      </c>
      <c r="Q19" s="57">
        <f t="shared" si="6"/>
        <v>7839</v>
      </c>
      <c r="R19" s="57">
        <v>0</v>
      </c>
      <c r="S19" s="57">
        <v>0</v>
      </c>
      <c r="T19" s="57">
        <f t="shared" si="7"/>
        <v>0</v>
      </c>
      <c r="U19" s="57">
        <v>23240</v>
      </c>
      <c r="V19" s="57">
        <v>11550</v>
      </c>
      <c r="W19" s="57">
        <f t="shared" si="8"/>
        <v>34790</v>
      </c>
      <c r="X19" s="57">
        <v>3970646</v>
      </c>
      <c r="Y19" s="57">
        <v>-36001</v>
      </c>
      <c r="Z19" s="57">
        <f t="shared" si="9"/>
        <v>3934645</v>
      </c>
      <c r="AA19" s="57">
        <v>500</v>
      </c>
      <c r="AB19" s="57">
        <v>0</v>
      </c>
      <c r="AC19" s="57">
        <f t="shared" si="10"/>
        <v>500</v>
      </c>
      <c r="AD19" s="57">
        <v>28685</v>
      </c>
      <c r="AE19" s="57">
        <v>13287</v>
      </c>
      <c r="AF19" s="57">
        <f t="shared" si="11"/>
        <v>41972</v>
      </c>
      <c r="AG19" s="57">
        <v>10882</v>
      </c>
      <c r="AH19" s="57">
        <v>351</v>
      </c>
      <c r="AI19" s="57">
        <f t="shared" si="12"/>
        <v>11233</v>
      </c>
      <c r="AJ19" s="57">
        <v>24193</v>
      </c>
      <c r="AK19" s="57">
        <v>12</v>
      </c>
      <c r="AL19" s="57">
        <f t="shared" si="13"/>
        <v>24205</v>
      </c>
      <c r="AM19" s="57">
        <v>7500</v>
      </c>
      <c r="AN19" s="57">
        <v>559</v>
      </c>
      <c r="AO19" s="57">
        <f t="shared" si="14"/>
        <v>8059</v>
      </c>
      <c r="AP19" s="57">
        <v>0</v>
      </c>
      <c r="AQ19" s="57">
        <v>0</v>
      </c>
      <c r="AR19" s="57">
        <f t="shared" si="15"/>
        <v>0</v>
      </c>
      <c r="AS19" s="57">
        <v>14000</v>
      </c>
      <c r="AT19" s="57">
        <v>3000</v>
      </c>
      <c r="AU19" s="57">
        <f t="shared" si="16"/>
        <v>17000</v>
      </c>
      <c r="AV19" s="57">
        <v>24600</v>
      </c>
      <c r="AW19" s="57">
        <v>0</v>
      </c>
      <c r="AX19" s="57">
        <f t="shared" si="17"/>
        <v>24600</v>
      </c>
      <c r="AY19" s="57">
        <v>0</v>
      </c>
      <c r="AZ19" s="57">
        <v>0</v>
      </c>
      <c r="BA19" s="57">
        <f t="shared" si="18"/>
        <v>0</v>
      </c>
      <c r="BB19" s="57">
        <v>0</v>
      </c>
      <c r="BC19" s="57">
        <v>0</v>
      </c>
      <c r="BD19" s="57">
        <f t="shared" si="19"/>
        <v>0</v>
      </c>
      <c r="BE19" s="57">
        <v>0</v>
      </c>
      <c r="BF19" s="57">
        <v>0</v>
      </c>
      <c r="BG19" s="57">
        <f t="shared" si="20"/>
        <v>0</v>
      </c>
      <c r="BH19" s="57">
        <v>7715215</v>
      </c>
      <c r="BI19" s="57">
        <v>-196362</v>
      </c>
      <c r="BJ19" s="57">
        <f t="shared" si="21"/>
        <v>7518853</v>
      </c>
      <c r="BK19" s="57">
        <v>32210</v>
      </c>
      <c r="BL19" s="57">
        <v>-413</v>
      </c>
      <c r="BM19" s="57">
        <f t="shared" si="22"/>
        <v>31797</v>
      </c>
      <c r="BN19" s="57">
        <v>63513</v>
      </c>
      <c r="BO19" s="57">
        <v>0</v>
      </c>
      <c r="BP19" s="57">
        <f t="shared" si="23"/>
        <v>63513</v>
      </c>
      <c r="BQ19" s="57">
        <v>132035</v>
      </c>
      <c r="BR19" s="57">
        <v>1000</v>
      </c>
      <c r="BS19" s="57">
        <f t="shared" si="24"/>
        <v>133035</v>
      </c>
      <c r="BT19" s="57">
        <v>96415</v>
      </c>
      <c r="BU19" s="57">
        <v>0</v>
      </c>
      <c r="BV19" s="57">
        <f t="shared" si="25"/>
        <v>96415</v>
      </c>
      <c r="BW19" s="57">
        <v>0</v>
      </c>
      <c r="BX19" s="57">
        <v>0</v>
      </c>
      <c r="BY19" s="57">
        <f t="shared" si="26"/>
        <v>0</v>
      </c>
      <c r="BZ19" s="57">
        <v>1000</v>
      </c>
      <c r="CA19" s="57">
        <v>700</v>
      </c>
      <c r="CB19" s="57">
        <f t="shared" si="27"/>
        <v>1700</v>
      </c>
      <c r="CC19" s="57">
        <v>0</v>
      </c>
      <c r="CD19" s="57">
        <v>0</v>
      </c>
      <c r="CE19" s="57">
        <f t="shared" si="28"/>
        <v>0</v>
      </c>
      <c r="CF19" s="57">
        <v>0</v>
      </c>
      <c r="CG19" s="57">
        <v>0</v>
      </c>
      <c r="CH19" s="57">
        <f t="shared" si="29"/>
        <v>0</v>
      </c>
      <c r="CI19" s="57">
        <v>0</v>
      </c>
      <c r="CJ19" s="57">
        <v>0</v>
      </c>
      <c r="CK19" s="57">
        <f t="shared" si="30"/>
        <v>0</v>
      </c>
      <c r="CL19" s="57">
        <v>0</v>
      </c>
      <c r="CM19" s="57">
        <v>0</v>
      </c>
      <c r="CN19" s="57">
        <f t="shared" si="31"/>
        <v>0</v>
      </c>
      <c r="CO19" s="57">
        <v>0</v>
      </c>
      <c r="CP19" s="57">
        <v>0</v>
      </c>
      <c r="CQ19" s="57">
        <f t="shared" si="32"/>
        <v>0</v>
      </c>
      <c r="CR19" s="57">
        <v>0</v>
      </c>
      <c r="CS19" s="57">
        <v>0</v>
      </c>
      <c r="CT19" s="57">
        <f t="shared" si="33"/>
        <v>0</v>
      </c>
      <c r="CU19" s="57">
        <v>0</v>
      </c>
      <c r="CV19" s="57">
        <v>0</v>
      </c>
      <c r="CW19" s="57">
        <f t="shared" si="34"/>
        <v>0</v>
      </c>
      <c r="CX19" s="57">
        <v>0</v>
      </c>
      <c r="CY19" s="57">
        <v>0</v>
      </c>
      <c r="CZ19" s="57">
        <f t="shared" si="35"/>
        <v>0</v>
      </c>
      <c r="DA19" s="55">
        <v>0</v>
      </c>
      <c r="DB19" s="55">
        <v>0</v>
      </c>
      <c r="DC19" s="55">
        <f t="shared" si="36"/>
        <v>0</v>
      </c>
    </row>
    <row r="20" spans="1:107" ht="14.25">
      <c r="A20" s="6">
        <v>6200</v>
      </c>
      <c r="B20" s="7" t="s">
        <v>29</v>
      </c>
      <c r="C20" s="58">
        <f t="shared" si="0"/>
        <v>0</v>
      </c>
      <c r="D20" s="58">
        <f t="shared" si="1"/>
        <v>0</v>
      </c>
      <c r="E20" s="58">
        <f t="shared" si="2"/>
        <v>0</v>
      </c>
      <c r="F20" s="57">
        <v>0</v>
      </c>
      <c r="G20" s="57">
        <v>0</v>
      </c>
      <c r="H20" s="57">
        <f t="shared" si="3"/>
        <v>0</v>
      </c>
      <c r="I20" s="57">
        <v>0</v>
      </c>
      <c r="J20" s="57">
        <v>0</v>
      </c>
      <c r="K20" s="57">
        <f t="shared" si="4"/>
        <v>0</v>
      </c>
      <c r="L20" s="57">
        <v>0</v>
      </c>
      <c r="M20" s="57">
        <v>0</v>
      </c>
      <c r="N20" s="57">
        <f t="shared" si="5"/>
        <v>0</v>
      </c>
      <c r="O20" s="57">
        <v>0</v>
      </c>
      <c r="P20" s="57">
        <v>0</v>
      </c>
      <c r="Q20" s="57">
        <f t="shared" si="6"/>
        <v>0</v>
      </c>
      <c r="R20" s="57">
        <v>0</v>
      </c>
      <c r="S20" s="57">
        <v>0</v>
      </c>
      <c r="T20" s="57">
        <f t="shared" si="7"/>
        <v>0</v>
      </c>
      <c r="U20" s="57">
        <v>0</v>
      </c>
      <c r="V20" s="57">
        <v>0</v>
      </c>
      <c r="W20" s="57">
        <f t="shared" si="8"/>
        <v>0</v>
      </c>
      <c r="X20" s="57">
        <v>0</v>
      </c>
      <c r="Y20" s="57">
        <v>0</v>
      </c>
      <c r="Z20" s="57">
        <f t="shared" si="9"/>
        <v>0</v>
      </c>
      <c r="AA20" s="57">
        <v>0</v>
      </c>
      <c r="AB20" s="57">
        <v>0</v>
      </c>
      <c r="AC20" s="57">
        <f t="shared" si="10"/>
        <v>0</v>
      </c>
      <c r="AD20" s="57">
        <v>0</v>
      </c>
      <c r="AE20" s="57">
        <v>0</v>
      </c>
      <c r="AF20" s="57">
        <f t="shared" si="11"/>
        <v>0</v>
      </c>
      <c r="AG20" s="57">
        <v>0</v>
      </c>
      <c r="AH20" s="57">
        <v>0</v>
      </c>
      <c r="AI20" s="57">
        <f t="shared" si="12"/>
        <v>0</v>
      </c>
      <c r="AJ20" s="57">
        <v>0</v>
      </c>
      <c r="AK20" s="57">
        <v>0</v>
      </c>
      <c r="AL20" s="57">
        <f t="shared" si="13"/>
        <v>0</v>
      </c>
      <c r="AM20" s="57">
        <v>0</v>
      </c>
      <c r="AN20" s="57">
        <v>0</v>
      </c>
      <c r="AO20" s="57">
        <f t="shared" si="14"/>
        <v>0</v>
      </c>
      <c r="AP20" s="57">
        <v>0</v>
      </c>
      <c r="AQ20" s="57">
        <v>0</v>
      </c>
      <c r="AR20" s="57">
        <f t="shared" si="15"/>
        <v>0</v>
      </c>
      <c r="AS20" s="57">
        <v>0</v>
      </c>
      <c r="AT20" s="57">
        <v>0</v>
      </c>
      <c r="AU20" s="57">
        <f t="shared" si="16"/>
        <v>0</v>
      </c>
      <c r="AV20" s="57">
        <v>0</v>
      </c>
      <c r="AW20" s="57">
        <v>0</v>
      </c>
      <c r="AX20" s="57">
        <f t="shared" si="17"/>
        <v>0</v>
      </c>
      <c r="AY20" s="57">
        <v>0</v>
      </c>
      <c r="AZ20" s="57">
        <v>0</v>
      </c>
      <c r="BA20" s="57">
        <f t="shared" si="18"/>
        <v>0</v>
      </c>
      <c r="BB20" s="57">
        <v>0</v>
      </c>
      <c r="BC20" s="57">
        <v>0</v>
      </c>
      <c r="BD20" s="57">
        <f t="shared" si="19"/>
        <v>0</v>
      </c>
      <c r="BE20" s="57">
        <v>0</v>
      </c>
      <c r="BF20" s="57">
        <v>0</v>
      </c>
      <c r="BG20" s="57">
        <f t="shared" si="20"/>
        <v>0</v>
      </c>
      <c r="BH20" s="57">
        <v>0</v>
      </c>
      <c r="BI20" s="57">
        <v>0</v>
      </c>
      <c r="BJ20" s="57">
        <f t="shared" si="21"/>
        <v>0</v>
      </c>
      <c r="BK20" s="57">
        <v>0</v>
      </c>
      <c r="BL20" s="57">
        <v>0</v>
      </c>
      <c r="BM20" s="57">
        <f t="shared" si="22"/>
        <v>0</v>
      </c>
      <c r="BN20" s="57">
        <v>0</v>
      </c>
      <c r="BO20" s="57">
        <v>0</v>
      </c>
      <c r="BP20" s="57">
        <f t="shared" si="23"/>
        <v>0</v>
      </c>
      <c r="BQ20" s="57">
        <v>0</v>
      </c>
      <c r="BR20" s="57">
        <v>0</v>
      </c>
      <c r="BS20" s="57">
        <f t="shared" si="24"/>
        <v>0</v>
      </c>
      <c r="BT20" s="57">
        <v>0</v>
      </c>
      <c r="BU20" s="57">
        <v>0</v>
      </c>
      <c r="BV20" s="57">
        <f t="shared" si="25"/>
        <v>0</v>
      </c>
      <c r="BW20" s="57">
        <v>0</v>
      </c>
      <c r="BX20" s="57">
        <v>0</v>
      </c>
      <c r="BY20" s="57">
        <f t="shared" si="26"/>
        <v>0</v>
      </c>
      <c r="BZ20" s="57">
        <v>0</v>
      </c>
      <c r="CA20" s="57">
        <v>0</v>
      </c>
      <c r="CB20" s="57">
        <f t="shared" si="27"/>
        <v>0</v>
      </c>
      <c r="CC20" s="57">
        <v>0</v>
      </c>
      <c r="CD20" s="57">
        <v>0</v>
      </c>
      <c r="CE20" s="57">
        <f t="shared" si="28"/>
        <v>0</v>
      </c>
      <c r="CF20" s="57">
        <v>0</v>
      </c>
      <c r="CG20" s="57">
        <v>0</v>
      </c>
      <c r="CH20" s="57">
        <f t="shared" si="29"/>
        <v>0</v>
      </c>
      <c r="CI20" s="57">
        <v>0</v>
      </c>
      <c r="CJ20" s="57">
        <v>0</v>
      </c>
      <c r="CK20" s="57">
        <f t="shared" si="30"/>
        <v>0</v>
      </c>
      <c r="CL20" s="57">
        <v>0</v>
      </c>
      <c r="CM20" s="57">
        <v>0</v>
      </c>
      <c r="CN20" s="57">
        <f t="shared" si="31"/>
        <v>0</v>
      </c>
      <c r="CO20" s="57">
        <v>0</v>
      </c>
      <c r="CP20" s="57">
        <v>0</v>
      </c>
      <c r="CQ20" s="57">
        <f t="shared" si="32"/>
        <v>0</v>
      </c>
      <c r="CR20" s="57">
        <v>0</v>
      </c>
      <c r="CS20" s="57">
        <v>0</v>
      </c>
      <c r="CT20" s="57">
        <f t="shared" si="33"/>
        <v>0</v>
      </c>
      <c r="CU20" s="57">
        <v>0</v>
      </c>
      <c r="CV20" s="57">
        <v>0</v>
      </c>
      <c r="CW20" s="57">
        <f t="shared" si="34"/>
        <v>0</v>
      </c>
      <c r="CX20" s="57">
        <v>0</v>
      </c>
      <c r="CY20" s="57">
        <v>0</v>
      </c>
      <c r="CZ20" s="57">
        <f t="shared" si="35"/>
        <v>0</v>
      </c>
      <c r="DA20" s="55">
        <v>0</v>
      </c>
      <c r="DB20" s="55">
        <v>0</v>
      </c>
      <c r="DC20" s="55">
        <f t="shared" si="36"/>
        <v>0</v>
      </c>
    </row>
    <row r="21" spans="1:107" ht="14.25">
      <c r="A21" s="6">
        <v>6400</v>
      </c>
      <c r="B21" s="7" t="s">
        <v>305</v>
      </c>
      <c r="C21" s="58">
        <f t="shared" si="0"/>
        <v>194851</v>
      </c>
      <c r="D21" s="58">
        <f t="shared" si="1"/>
        <v>4578</v>
      </c>
      <c r="E21" s="58">
        <f t="shared" si="2"/>
        <v>199429</v>
      </c>
      <c r="F21" s="57">
        <v>18500</v>
      </c>
      <c r="G21" s="57">
        <v>1500</v>
      </c>
      <c r="H21" s="57">
        <f t="shared" si="3"/>
        <v>20000</v>
      </c>
      <c r="I21" s="57">
        <v>0</v>
      </c>
      <c r="J21" s="57">
        <v>0</v>
      </c>
      <c r="K21" s="57">
        <f t="shared" si="4"/>
        <v>0</v>
      </c>
      <c r="L21" s="57">
        <v>0</v>
      </c>
      <c r="M21" s="57">
        <v>0</v>
      </c>
      <c r="N21" s="57">
        <f t="shared" si="5"/>
        <v>0</v>
      </c>
      <c r="O21" s="57">
        <v>0</v>
      </c>
      <c r="P21" s="57">
        <v>0</v>
      </c>
      <c r="Q21" s="57">
        <f t="shared" si="6"/>
        <v>0</v>
      </c>
      <c r="R21" s="57">
        <v>0</v>
      </c>
      <c r="S21" s="57">
        <v>0</v>
      </c>
      <c r="T21" s="57">
        <f t="shared" si="7"/>
        <v>0</v>
      </c>
      <c r="U21" s="57">
        <v>0</v>
      </c>
      <c r="V21" s="57">
        <v>0</v>
      </c>
      <c r="W21" s="57">
        <f t="shared" si="8"/>
        <v>0</v>
      </c>
      <c r="X21" s="57">
        <v>0</v>
      </c>
      <c r="Y21" s="57">
        <v>0</v>
      </c>
      <c r="Z21" s="57">
        <f t="shared" si="9"/>
        <v>0</v>
      </c>
      <c r="AA21" s="57">
        <v>29000</v>
      </c>
      <c r="AB21" s="57">
        <v>2000</v>
      </c>
      <c r="AC21" s="57">
        <f t="shared" si="10"/>
        <v>31000</v>
      </c>
      <c r="AD21" s="57">
        <v>4351</v>
      </c>
      <c r="AE21" s="57">
        <v>1078</v>
      </c>
      <c r="AF21" s="57">
        <f t="shared" si="11"/>
        <v>5429</v>
      </c>
      <c r="AG21" s="57">
        <v>0</v>
      </c>
      <c r="AH21" s="57">
        <v>0</v>
      </c>
      <c r="AI21" s="57">
        <f t="shared" si="12"/>
        <v>0</v>
      </c>
      <c r="AJ21" s="57">
        <v>0</v>
      </c>
      <c r="AK21" s="57">
        <v>0</v>
      </c>
      <c r="AL21" s="57">
        <f t="shared" si="13"/>
        <v>0</v>
      </c>
      <c r="AM21" s="57">
        <v>0</v>
      </c>
      <c r="AN21" s="57">
        <v>0</v>
      </c>
      <c r="AO21" s="57">
        <f t="shared" si="14"/>
        <v>0</v>
      </c>
      <c r="AP21" s="57">
        <v>0</v>
      </c>
      <c r="AQ21" s="57">
        <v>0</v>
      </c>
      <c r="AR21" s="57">
        <f t="shared" si="15"/>
        <v>0</v>
      </c>
      <c r="AS21" s="57">
        <v>0</v>
      </c>
      <c r="AT21" s="57">
        <v>0</v>
      </c>
      <c r="AU21" s="57">
        <f t="shared" si="16"/>
        <v>0</v>
      </c>
      <c r="AV21" s="57">
        <v>5000</v>
      </c>
      <c r="AW21" s="57">
        <v>0</v>
      </c>
      <c r="AX21" s="57">
        <f t="shared" si="17"/>
        <v>5000</v>
      </c>
      <c r="AY21" s="57">
        <v>0</v>
      </c>
      <c r="AZ21" s="57">
        <v>0</v>
      </c>
      <c r="BA21" s="57">
        <f t="shared" si="18"/>
        <v>0</v>
      </c>
      <c r="BB21" s="57">
        <v>0</v>
      </c>
      <c r="BC21" s="57">
        <v>0</v>
      </c>
      <c r="BD21" s="57">
        <f t="shared" si="19"/>
        <v>0</v>
      </c>
      <c r="BE21" s="57">
        <v>0</v>
      </c>
      <c r="BF21" s="57">
        <v>0</v>
      </c>
      <c r="BG21" s="57">
        <f t="shared" si="20"/>
        <v>0</v>
      </c>
      <c r="BH21" s="57">
        <v>0</v>
      </c>
      <c r="BI21" s="57">
        <v>0</v>
      </c>
      <c r="BJ21" s="57">
        <f t="shared" si="21"/>
        <v>0</v>
      </c>
      <c r="BK21" s="57">
        <v>93390</v>
      </c>
      <c r="BL21" s="57">
        <v>0</v>
      </c>
      <c r="BM21" s="57">
        <f t="shared" si="22"/>
        <v>93390</v>
      </c>
      <c r="BN21" s="57">
        <v>28000</v>
      </c>
      <c r="BO21" s="57">
        <v>0</v>
      </c>
      <c r="BP21" s="57">
        <f t="shared" si="23"/>
        <v>28000</v>
      </c>
      <c r="BQ21" s="57">
        <v>1760</v>
      </c>
      <c r="BR21" s="57">
        <v>0</v>
      </c>
      <c r="BS21" s="57">
        <f t="shared" si="24"/>
        <v>1760</v>
      </c>
      <c r="BT21" s="57">
        <v>14500</v>
      </c>
      <c r="BU21" s="57">
        <v>0</v>
      </c>
      <c r="BV21" s="57">
        <f t="shared" si="25"/>
        <v>14500</v>
      </c>
      <c r="BW21" s="57">
        <v>350</v>
      </c>
      <c r="BX21" s="57">
        <v>0</v>
      </c>
      <c r="BY21" s="57">
        <f t="shared" si="26"/>
        <v>350</v>
      </c>
      <c r="BZ21" s="57">
        <v>0</v>
      </c>
      <c r="CA21" s="57">
        <v>0</v>
      </c>
      <c r="CB21" s="57">
        <f t="shared" si="27"/>
        <v>0</v>
      </c>
      <c r="CC21" s="57">
        <v>0</v>
      </c>
      <c r="CD21" s="57">
        <v>0</v>
      </c>
      <c r="CE21" s="57">
        <f t="shared" si="28"/>
        <v>0</v>
      </c>
      <c r="CF21" s="57">
        <v>0</v>
      </c>
      <c r="CG21" s="57">
        <v>0</v>
      </c>
      <c r="CH21" s="57">
        <f t="shared" si="29"/>
        <v>0</v>
      </c>
      <c r="CI21" s="57">
        <v>0</v>
      </c>
      <c r="CJ21" s="57">
        <v>0</v>
      </c>
      <c r="CK21" s="57">
        <f t="shared" si="30"/>
        <v>0</v>
      </c>
      <c r="CL21" s="57">
        <v>0</v>
      </c>
      <c r="CM21" s="57">
        <v>0</v>
      </c>
      <c r="CN21" s="57">
        <f t="shared" si="31"/>
        <v>0</v>
      </c>
      <c r="CO21" s="57">
        <v>0</v>
      </c>
      <c r="CP21" s="57">
        <v>0</v>
      </c>
      <c r="CQ21" s="57">
        <f t="shared" si="32"/>
        <v>0</v>
      </c>
      <c r="CR21" s="57">
        <v>0</v>
      </c>
      <c r="CS21" s="57">
        <v>0</v>
      </c>
      <c r="CT21" s="57">
        <f t="shared" si="33"/>
        <v>0</v>
      </c>
      <c r="CU21" s="57">
        <v>0</v>
      </c>
      <c r="CV21" s="57">
        <v>0</v>
      </c>
      <c r="CW21" s="57">
        <f t="shared" si="34"/>
        <v>0</v>
      </c>
      <c r="CX21" s="57">
        <v>0</v>
      </c>
      <c r="CY21" s="57">
        <v>0</v>
      </c>
      <c r="CZ21" s="57">
        <f t="shared" si="35"/>
        <v>0</v>
      </c>
      <c r="DA21" s="55">
        <v>0</v>
      </c>
      <c r="DB21" s="55">
        <v>0</v>
      </c>
      <c r="DC21" s="55">
        <f t="shared" si="36"/>
        <v>0</v>
      </c>
    </row>
    <row r="22" spans="1:107" ht="15" customHeight="1">
      <c r="A22" s="6">
        <v>7210</v>
      </c>
      <c r="B22" s="8" t="s">
        <v>47</v>
      </c>
      <c r="C22" s="58">
        <f t="shared" si="0"/>
        <v>11665</v>
      </c>
      <c r="D22" s="58">
        <f t="shared" si="1"/>
        <v>0</v>
      </c>
      <c r="E22" s="58">
        <f t="shared" si="2"/>
        <v>11665</v>
      </c>
      <c r="F22" s="57">
        <v>0</v>
      </c>
      <c r="G22" s="57">
        <v>0</v>
      </c>
      <c r="H22" s="57">
        <f t="shared" si="3"/>
        <v>0</v>
      </c>
      <c r="I22" s="57">
        <v>0</v>
      </c>
      <c r="J22" s="57">
        <v>0</v>
      </c>
      <c r="K22" s="57">
        <f t="shared" si="4"/>
        <v>0</v>
      </c>
      <c r="L22" s="57">
        <v>0</v>
      </c>
      <c r="M22" s="57">
        <v>0</v>
      </c>
      <c r="N22" s="57">
        <f t="shared" si="5"/>
        <v>0</v>
      </c>
      <c r="O22" s="57">
        <v>0</v>
      </c>
      <c r="P22" s="57">
        <v>0</v>
      </c>
      <c r="Q22" s="57">
        <f t="shared" si="6"/>
        <v>0</v>
      </c>
      <c r="R22" s="57">
        <v>0</v>
      </c>
      <c r="S22" s="57">
        <v>0</v>
      </c>
      <c r="T22" s="57">
        <f t="shared" si="7"/>
        <v>0</v>
      </c>
      <c r="U22" s="57">
        <v>0</v>
      </c>
      <c r="V22" s="57">
        <v>0</v>
      </c>
      <c r="W22" s="57">
        <f t="shared" si="8"/>
        <v>0</v>
      </c>
      <c r="X22" s="57">
        <v>0</v>
      </c>
      <c r="Y22" s="57">
        <v>0</v>
      </c>
      <c r="Z22" s="57">
        <f t="shared" si="9"/>
        <v>0</v>
      </c>
      <c r="AA22" s="57">
        <v>0</v>
      </c>
      <c r="AB22" s="57">
        <v>0</v>
      </c>
      <c r="AC22" s="57">
        <f t="shared" si="10"/>
        <v>0</v>
      </c>
      <c r="AD22" s="57">
        <v>0</v>
      </c>
      <c r="AE22" s="57">
        <v>0</v>
      </c>
      <c r="AF22" s="57">
        <f t="shared" si="11"/>
        <v>0</v>
      </c>
      <c r="AG22" s="57">
        <v>0</v>
      </c>
      <c r="AH22" s="57">
        <v>0</v>
      </c>
      <c r="AI22" s="57">
        <f t="shared" si="12"/>
        <v>0</v>
      </c>
      <c r="AJ22" s="57">
        <v>0</v>
      </c>
      <c r="AK22" s="57">
        <v>0</v>
      </c>
      <c r="AL22" s="57">
        <f t="shared" si="13"/>
        <v>0</v>
      </c>
      <c r="AM22" s="57">
        <v>0</v>
      </c>
      <c r="AN22" s="57">
        <v>0</v>
      </c>
      <c r="AO22" s="57">
        <f t="shared" si="14"/>
        <v>0</v>
      </c>
      <c r="AP22" s="57">
        <v>0</v>
      </c>
      <c r="AQ22" s="57">
        <v>0</v>
      </c>
      <c r="AR22" s="57">
        <f t="shared" si="15"/>
        <v>0</v>
      </c>
      <c r="AS22" s="57">
        <v>0</v>
      </c>
      <c r="AT22" s="57">
        <v>0</v>
      </c>
      <c r="AU22" s="57">
        <f t="shared" si="16"/>
        <v>0</v>
      </c>
      <c r="AV22" s="57">
        <v>0</v>
      </c>
      <c r="AW22" s="57">
        <v>0</v>
      </c>
      <c r="AX22" s="57">
        <f t="shared" si="17"/>
        <v>0</v>
      </c>
      <c r="AY22" s="57">
        <v>0</v>
      </c>
      <c r="AZ22" s="57">
        <v>0</v>
      </c>
      <c r="BA22" s="57">
        <f t="shared" si="18"/>
        <v>0</v>
      </c>
      <c r="BB22" s="57">
        <v>0</v>
      </c>
      <c r="BC22" s="57">
        <v>0</v>
      </c>
      <c r="BD22" s="57">
        <f t="shared" si="19"/>
        <v>0</v>
      </c>
      <c r="BE22" s="57">
        <v>0</v>
      </c>
      <c r="BF22" s="57">
        <v>0</v>
      </c>
      <c r="BG22" s="57">
        <f t="shared" si="20"/>
        <v>0</v>
      </c>
      <c r="BH22" s="57">
        <v>0</v>
      </c>
      <c r="BI22" s="57">
        <v>0</v>
      </c>
      <c r="BJ22" s="57">
        <f t="shared" si="21"/>
        <v>0</v>
      </c>
      <c r="BK22" s="57">
        <v>11665</v>
      </c>
      <c r="BL22" s="57">
        <v>0</v>
      </c>
      <c r="BM22" s="57">
        <f t="shared" si="22"/>
        <v>11665</v>
      </c>
      <c r="BN22" s="57">
        <v>0</v>
      </c>
      <c r="BO22" s="57">
        <v>0</v>
      </c>
      <c r="BP22" s="57">
        <f t="shared" si="23"/>
        <v>0</v>
      </c>
      <c r="BQ22" s="57">
        <v>0</v>
      </c>
      <c r="BR22" s="57">
        <v>0</v>
      </c>
      <c r="BS22" s="57">
        <f t="shared" si="24"/>
        <v>0</v>
      </c>
      <c r="BT22" s="57">
        <v>0</v>
      </c>
      <c r="BU22" s="57">
        <v>0</v>
      </c>
      <c r="BV22" s="57">
        <f t="shared" si="25"/>
        <v>0</v>
      </c>
      <c r="BW22" s="57">
        <v>0</v>
      </c>
      <c r="BX22" s="57">
        <v>0</v>
      </c>
      <c r="BY22" s="57">
        <f t="shared" si="26"/>
        <v>0</v>
      </c>
      <c r="BZ22" s="57">
        <v>0</v>
      </c>
      <c r="CA22" s="57">
        <v>0</v>
      </c>
      <c r="CB22" s="57">
        <f t="shared" si="27"/>
        <v>0</v>
      </c>
      <c r="CC22" s="57">
        <v>0</v>
      </c>
      <c r="CD22" s="57">
        <v>0</v>
      </c>
      <c r="CE22" s="57">
        <f t="shared" si="28"/>
        <v>0</v>
      </c>
      <c r="CF22" s="57">
        <v>0</v>
      </c>
      <c r="CG22" s="57">
        <v>0</v>
      </c>
      <c r="CH22" s="57">
        <f t="shared" si="29"/>
        <v>0</v>
      </c>
      <c r="CI22" s="57">
        <v>0</v>
      </c>
      <c r="CJ22" s="57">
        <v>0</v>
      </c>
      <c r="CK22" s="57">
        <f t="shared" si="30"/>
        <v>0</v>
      </c>
      <c r="CL22" s="57">
        <v>0</v>
      </c>
      <c r="CM22" s="57">
        <v>0</v>
      </c>
      <c r="CN22" s="57">
        <f t="shared" si="31"/>
        <v>0</v>
      </c>
      <c r="CO22" s="57">
        <v>0</v>
      </c>
      <c r="CP22" s="57">
        <v>0</v>
      </c>
      <c r="CQ22" s="57">
        <f t="shared" si="32"/>
        <v>0</v>
      </c>
      <c r="CR22" s="57">
        <v>0</v>
      </c>
      <c r="CS22" s="57">
        <v>0</v>
      </c>
      <c r="CT22" s="57">
        <f t="shared" si="33"/>
        <v>0</v>
      </c>
      <c r="CU22" s="57">
        <v>0</v>
      </c>
      <c r="CV22" s="57">
        <v>0</v>
      </c>
      <c r="CW22" s="57">
        <f t="shared" si="34"/>
        <v>0</v>
      </c>
      <c r="CX22" s="57">
        <v>0</v>
      </c>
      <c r="CY22" s="57">
        <v>0</v>
      </c>
      <c r="CZ22" s="57">
        <f t="shared" si="35"/>
        <v>0</v>
      </c>
      <c r="DA22" s="55">
        <v>0</v>
      </c>
      <c r="DB22" s="55">
        <v>0</v>
      </c>
      <c r="DC22" s="55">
        <f t="shared" si="36"/>
        <v>0</v>
      </c>
    </row>
    <row r="23" spans="1:107" ht="15" customHeight="1">
      <c r="A23" s="6">
        <v>7240</v>
      </c>
      <c r="B23" s="8" t="s">
        <v>306</v>
      </c>
      <c r="C23" s="58">
        <f t="shared" si="0"/>
        <v>15426</v>
      </c>
      <c r="D23" s="58">
        <f t="shared" si="1"/>
        <v>41686</v>
      </c>
      <c r="E23" s="58">
        <f t="shared" si="2"/>
        <v>57112</v>
      </c>
      <c r="F23" s="57">
        <v>0</v>
      </c>
      <c r="G23" s="57">
        <v>0</v>
      </c>
      <c r="H23" s="57">
        <f t="shared" si="3"/>
        <v>0</v>
      </c>
      <c r="I23" s="57">
        <v>0</v>
      </c>
      <c r="J23" s="57">
        <v>0</v>
      </c>
      <c r="K23" s="57">
        <f t="shared" si="4"/>
        <v>0</v>
      </c>
      <c r="L23" s="57">
        <v>0</v>
      </c>
      <c r="M23" s="57">
        <v>0</v>
      </c>
      <c r="N23" s="57">
        <f t="shared" si="5"/>
        <v>0</v>
      </c>
      <c r="O23" s="57">
        <v>0</v>
      </c>
      <c r="P23" s="57">
        <v>0</v>
      </c>
      <c r="Q23" s="57">
        <f t="shared" si="6"/>
        <v>0</v>
      </c>
      <c r="R23" s="57">
        <v>0</v>
      </c>
      <c r="S23" s="57">
        <v>0</v>
      </c>
      <c r="T23" s="57">
        <f t="shared" si="7"/>
        <v>0</v>
      </c>
      <c r="U23" s="57">
        <v>0</v>
      </c>
      <c r="V23" s="57">
        <v>0</v>
      </c>
      <c r="W23" s="57">
        <f t="shared" si="8"/>
        <v>0</v>
      </c>
      <c r="X23" s="57">
        <v>0</v>
      </c>
      <c r="Y23" s="57">
        <v>0</v>
      </c>
      <c r="Z23" s="57">
        <f t="shared" si="9"/>
        <v>0</v>
      </c>
      <c r="AA23" s="57">
        <v>15426</v>
      </c>
      <c r="AB23" s="57">
        <v>41686</v>
      </c>
      <c r="AC23" s="57">
        <f t="shared" si="10"/>
        <v>57112</v>
      </c>
      <c r="AD23" s="57">
        <v>0</v>
      </c>
      <c r="AE23" s="57">
        <v>0</v>
      </c>
      <c r="AF23" s="57">
        <f t="shared" si="11"/>
        <v>0</v>
      </c>
      <c r="AG23" s="57">
        <v>0</v>
      </c>
      <c r="AH23" s="57">
        <v>0</v>
      </c>
      <c r="AI23" s="57">
        <f t="shared" si="12"/>
        <v>0</v>
      </c>
      <c r="AJ23" s="57">
        <v>0</v>
      </c>
      <c r="AK23" s="57">
        <v>0</v>
      </c>
      <c r="AL23" s="57">
        <f t="shared" si="13"/>
        <v>0</v>
      </c>
      <c r="AM23" s="57">
        <v>0</v>
      </c>
      <c r="AN23" s="57">
        <v>0</v>
      </c>
      <c r="AO23" s="57">
        <f t="shared" si="14"/>
        <v>0</v>
      </c>
      <c r="AP23" s="57">
        <v>0</v>
      </c>
      <c r="AQ23" s="57">
        <v>0</v>
      </c>
      <c r="AR23" s="57">
        <f t="shared" si="15"/>
        <v>0</v>
      </c>
      <c r="AS23" s="57">
        <v>0</v>
      </c>
      <c r="AT23" s="57">
        <v>0</v>
      </c>
      <c r="AU23" s="57">
        <f t="shared" si="16"/>
        <v>0</v>
      </c>
      <c r="AV23" s="57">
        <v>0</v>
      </c>
      <c r="AW23" s="57">
        <v>0</v>
      </c>
      <c r="AX23" s="57">
        <f t="shared" si="17"/>
        <v>0</v>
      </c>
      <c r="AY23" s="57">
        <v>0</v>
      </c>
      <c r="AZ23" s="57">
        <v>0</v>
      </c>
      <c r="BA23" s="57">
        <f t="shared" si="18"/>
        <v>0</v>
      </c>
      <c r="BB23" s="57">
        <v>0</v>
      </c>
      <c r="BC23" s="57">
        <v>0</v>
      </c>
      <c r="BD23" s="57">
        <f t="shared" si="19"/>
        <v>0</v>
      </c>
      <c r="BE23" s="57">
        <v>0</v>
      </c>
      <c r="BF23" s="57">
        <v>0</v>
      </c>
      <c r="BG23" s="57">
        <f t="shared" si="20"/>
        <v>0</v>
      </c>
      <c r="BH23" s="57">
        <v>0</v>
      </c>
      <c r="BI23" s="57">
        <v>0</v>
      </c>
      <c r="BJ23" s="57">
        <f t="shared" si="21"/>
        <v>0</v>
      </c>
      <c r="BK23" s="57">
        <v>0</v>
      </c>
      <c r="BL23" s="57">
        <v>0</v>
      </c>
      <c r="BM23" s="57">
        <f t="shared" si="22"/>
        <v>0</v>
      </c>
      <c r="BN23" s="57">
        <v>0</v>
      </c>
      <c r="BO23" s="57">
        <v>0</v>
      </c>
      <c r="BP23" s="57">
        <f t="shared" si="23"/>
        <v>0</v>
      </c>
      <c r="BQ23" s="57">
        <v>0</v>
      </c>
      <c r="BR23" s="57">
        <v>0</v>
      </c>
      <c r="BS23" s="57">
        <f t="shared" si="24"/>
        <v>0</v>
      </c>
      <c r="BT23" s="57">
        <v>0</v>
      </c>
      <c r="BU23" s="57">
        <v>0</v>
      </c>
      <c r="BV23" s="57">
        <f t="shared" si="25"/>
        <v>0</v>
      </c>
      <c r="BW23" s="57">
        <v>0</v>
      </c>
      <c r="BX23" s="57">
        <v>0</v>
      </c>
      <c r="BY23" s="57">
        <f t="shared" si="26"/>
        <v>0</v>
      </c>
      <c r="BZ23" s="57">
        <v>0</v>
      </c>
      <c r="CA23" s="57">
        <v>0</v>
      </c>
      <c r="CB23" s="57">
        <f t="shared" si="27"/>
        <v>0</v>
      </c>
      <c r="CC23" s="57">
        <v>0</v>
      </c>
      <c r="CD23" s="57">
        <v>0</v>
      </c>
      <c r="CE23" s="57">
        <f t="shared" si="28"/>
        <v>0</v>
      </c>
      <c r="CF23" s="57">
        <v>0</v>
      </c>
      <c r="CG23" s="57">
        <v>0</v>
      </c>
      <c r="CH23" s="57">
        <f t="shared" si="29"/>
        <v>0</v>
      </c>
      <c r="CI23" s="57">
        <v>0</v>
      </c>
      <c r="CJ23" s="57">
        <v>0</v>
      </c>
      <c r="CK23" s="57">
        <f t="shared" si="30"/>
        <v>0</v>
      </c>
      <c r="CL23" s="57">
        <v>0</v>
      </c>
      <c r="CM23" s="57">
        <v>0</v>
      </c>
      <c r="CN23" s="57">
        <f t="shared" si="31"/>
        <v>0</v>
      </c>
      <c r="CO23" s="57">
        <v>0</v>
      </c>
      <c r="CP23" s="57">
        <v>0</v>
      </c>
      <c r="CQ23" s="57">
        <f t="shared" si="32"/>
        <v>0</v>
      </c>
      <c r="CR23" s="57">
        <v>0</v>
      </c>
      <c r="CS23" s="57">
        <v>0</v>
      </c>
      <c r="CT23" s="57">
        <f t="shared" si="33"/>
        <v>0</v>
      </c>
      <c r="CU23" s="57">
        <v>0</v>
      </c>
      <c r="CV23" s="57">
        <v>0</v>
      </c>
      <c r="CW23" s="57">
        <f t="shared" si="34"/>
        <v>0</v>
      </c>
      <c r="CX23" s="57">
        <v>0</v>
      </c>
      <c r="CY23" s="57">
        <v>0</v>
      </c>
      <c r="CZ23" s="57">
        <f t="shared" si="35"/>
        <v>0</v>
      </c>
      <c r="DA23" s="55">
        <v>0</v>
      </c>
      <c r="DB23" s="55">
        <v>0</v>
      </c>
      <c r="DC23" s="55">
        <f t="shared" si="36"/>
        <v>0</v>
      </c>
    </row>
    <row r="24" spans="1:107" ht="15" customHeight="1">
      <c r="A24" s="6">
        <v>7510</v>
      </c>
      <c r="B24" s="8" t="s">
        <v>66</v>
      </c>
      <c r="C24" s="58">
        <f t="shared" si="0"/>
        <v>0</v>
      </c>
      <c r="D24" s="58">
        <f t="shared" si="1"/>
        <v>0</v>
      </c>
      <c r="E24" s="58">
        <f t="shared" si="2"/>
        <v>0</v>
      </c>
      <c r="F24" s="57">
        <v>0</v>
      </c>
      <c r="G24" s="57">
        <v>0</v>
      </c>
      <c r="H24" s="57">
        <f t="shared" si="3"/>
        <v>0</v>
      </c>
      <c r="I24" s="57">
        <v>0</v>
      </c>
      <c r="J24" s="57">
        <v>0</v>
      </c>
      <c r="K24" s="57">
        <f t="shared" si="4"/>
        <v>0</v>
      </c>
      <c r="L24" s="57">
        <v>0</v>
      </c>
      <c r="M24" s="57">
        <v>0</v>
      </c>
      <c r="N24" s="57">
        <f t="shared" si="5"/>
        <v>0</v>
      </c>
      <c r="O24" s="57">
        <v>0</v>
      </c>
      <c r="P24" s="57">
        <v>0</v>
      </c>
      <c r="Q24" s="57">
        <f t="shared" si="6"/>
        <v>0</v>
      </c>
      <c r="R24" s="57">
        <v>0</v>
      </c>
      <c r="S24" s="57">
        <v>0</v>
      </c>
      <c r="T24" s="57">
        <f t="shared" si="7"/>
        <v>0</v>
      </c>
      <c r="U24" s="57">
        <v>0</v>
      </c>
      <c r="V24" s="57">
        <v>0</v>
      </c>
      <c r="W24" s="57">
        <f t="shared" si="8"/>
        <v>0</v>
      </c>
      <c r="X24" s="57">
        <v>0</v>
      </c>
      <c r="Y24" s="57">
        <v>0</v>
      </c>
      <c r="Z24" s="57">
        <f t="shared" si="9"/>
        <v>0</v>
      </c>
      <c r="AA24" s="57">
        <v>0</v>
      </c>
      <c r="AB24" s="57">
        <v>0</v>
      </c>
      <c r="AC24" s="57">
        <f t="shared" si="10"/>
        <v>0</v>
      </c>
      <c r="AD24" s="57">
        <v>0</v>
      </c>
      <c r="AE24" s="57">
        <v>0</v>
      </c>
      <c r="AF24" s="57">
        <f t="shared" si="11"/>
        <v>0</v>
      </c>
      <c r="AG24" s="57">
        <v>0</v>
      </c>
      <c r="AH24" s="57">
        <v>0</v>
      </c>
      <c r="AI24" s="57">
        <f t="shared" si="12"/>
        <v>0</v>
      </c>
      <c r="AJ24" s="57">
        <v>0</v>
      </c>
      <c r="AK24" s="57">
        <v>0</v>
      </c>
      <c r="AL24" s="57">
        <f t="shared" si="13"/>
        <v>0</v>
      </c>
      <c r="AM24" s="57">
        <v>0</v>
      </c>
      <c r="AN24" s="57">
        <v>0</v>
      </c>
      <c r="AO24" s="57">
        <f t="shared" si="14"/>
        <v>0</v>
      </c>
      <c r="AP24" s="57">
        <v>0</v>
      </c>
      <c r="AQ24" s="57">
        <v>0</v>
      </c>
      <c r="AR24" s="57">
        <f t="shared" si="15"/>
        <v>0</v>
      </c>
      <c r="AS24" s="57">
        <v>0</v>
      </c>
      <c r="AT24" s="57">
        <v>0</v>
      </c>
      <c r="AU24" s="57">
        <f t="shared" si="16"/>
        <v>0</v>
      </c>
      <c r="AV24" s="57">
        <v>0</v>
      </c>
      <c r="AW24" s="57">
        <v>0</v>
      </c>
      <c r="AX24" s="57">
        <f t="shared" si="17"/>
        <v>0</v>
      </c>
      <c r="AY24" s="57">
        <v>0</v>
      </c>
      <c r="AZ24" s="57">
        <v>0</v>
      </c>
      <c r="BA24" s="57">
        <f t="shared" si="18"/>
        <v>0</v>
      </c>
      <c r="BB24" s="57">
        <v>0</v>
      </c>
      <c r="BC24" s="57">
        <v>0</v>
      </c>
      <c r="BD24" s="57">
        <f t="shared" si="19"/>
        <v>0</v>
      </c>
      <c r="BE24" s="57">
        <v>0</v>
      </c>
      <c r="BF24" s="57">
        <v>0</v>
      </c>
      <c r="BG24" s="57">
        <f t="shared" si="20"/>
        <v>0</v>
      </c>
      <c r="BH24" s="57">
        <v>0</v>
      </c>
      <c r="BI24" s="57">
        <v>0</v>
      </c>
      <c r="BJ24" s="57">
        <f t="shared" si="21"/>
        <v>0</v>
      </c>
      <c r="BK24" s="57">
        <v>0</v>
      </c>
      <c r="BL24" s="57">
        <v>0</v>
      </c>
      <c r="BM24" s="57">
        <f t="shared" si="22"/>
        <v>0</v>
      </c>
      <c r="BN24" s="57">
        <v>0</v>
      </c>
      <c r="BO24" s="57">
        <v>0</v>
      </c>
      <c r="BP24" s="57">
        <f t="shared" si="23"/>
        <v>0</v>
      </c>
      <c r="BQ24" s="57">
        <v>0</v>
      </c>
      <c r="BR24" s="57">
        <v>0</v>
      </c>
      <c r="BS24" s="57">
        <f t="shared" si="24"/>
        <v>0</v>
      </c>
      <c r="BT24" s="57">
        <v>0</v>
      </c>
      <c r="BU24" s="57">
        <v>0</v>
      </c>
      <c r="BV24" s="57">
        <f t="shared" si="25"/>
        <v>0</v>
      </c>
      <c r="BW24" s="57">
        <v>0</v>
      </c>
      <c r="BX24" s="57">
        <v>0</v>
      </c>
      <c r="BY24" s="57">
        <f t="shared" si="26"/>
        <v>0</v>
      </c>
      <c r="BZ24" s="57">
        <v>0</v>
      </c>
      <c r="CA24" s="57">
        <v>0</v>
      </c>
      <c r="CB24" s="57">
        <f t="shared" si="27"/>
        <v>0</v>
      </c>
      <c r="CC24" s="57">
        <v>0</v>
      </c>
      <c r="CD24" s="57">
        <v>0</v>
      </c>
      <c r="CE24" s="57">
        <f t="shared" si="28"/>
        <v>0</v>
      </c>
      <c r="CF24" s="57">
        <v>0</v>
      </c>
      <c r="CG24" s="57">
        <v>0</v>
      </c>
      <c r="CH24" s="57">
        <f t="shared" si="29"/>
        <v>0</v>
      </c>
      <c r="CI24" s="57">
        <v>0</v>
      </c>
      <c r="CJ24" s="57">
        <v>0</v>
      </c>
      <c r="CK24" s="57">
        <f t="shared" si="30"/>
        <v>0</v>
      </c>
      <c r="CL24" s="57">
        <v>0</v>
      </c>
      <c r="CM24" s="57">
        <v>0</v>
      </c>
      <c r="CN24" s="57">
        <f t="shared" si="31"/>
        <v>0</v>
      </c>
      <c r="CO24" s="57">
        <v>0</v>
      </c>
      <c r="CP24" s="57">
        <v>0</v>
      </c>
      <c r="CQ24" s="57">
        <f t="shared" si="32"/>
        <v>0</v>
      </c>
      <c r="CR24" s="57">
        <v>0</v>
      </c>
      <c r="CS24" s="57">
        <v>0</v>
      </c>
      <c r="CT24" s="57">
        <f t="shared" si="33"/>
        <v>0</v>
      </c>
      <c r="CU24" s="57">
        <v>0</v>
      </c>
      <c r="CV24" s="57">
        <v>0</v>
      </c>
      <c r="CW24" s="57">
        <f t="shared" si="34"/>
        <v>0</v>
      </c>
      <c r="CX24" s="57">
        <v>0</v>
      </c>
      <c r="CY24" s="57">
        <v>0</v>
      </c>
      <c r="CZ24" s="57">
        <f t="shared" si="35"/>
        <v>0</v>
      </c>
      <c r="DA24" s="55">
        <v>0</v>
      </c>
      <c r="DB24" s="55">
        <v>0</v>
      </c>
      <c r="DC24" s="55">
        <f t="shared" si="36"/>
        <v>0</v>
      </c>
    </row>
    <row r="25" spans="1:107" ht="15" customHeight="1">
      <c r="A25" s="6"/>
      <c r="B25" s="8"/>
      <c r="C25" s="58">
        <f t="shared" si="0"/>
        <v>0</v>
      </c>
      <c r="D25" s="58">
        <f t="shared" si="1"/>
        <v>0</v>
      </c>
      <c r="E25" s="58">
        <f t="shared" si="2"/>
        <v>0</v>
      </c>
      <c r="F25" s="57">
        <v>0</v>
      </c>
      <c r="G25" s="57">
        <v>0</v>
      </c>
      <c r="H25" s="57">
        <f t="shared" si="3"/>
        <v>0</v>
      </c>
      <c r="I25" s="57">
        <v>0</v>
      </c>
      <c r="J25" s="57">
        <v>0</v>
      </c>
      <c r="K25" s="57">
        <f t="shared" si="4"/>
        <v>0</v>
      </c>
      <c r="L25" s="57">
        <v>0</v>
      </c>
      <c r="M25" s="57">
        <v>0</v>
      </c>
      <c r="N25" s="57">
        <f t="shared" si="5"/>
        <v>0</v>
      </c>
      <c r="O25" s="57">
        <v>0</v>
      </c>
      <c r="P25" s="57">
        <v>0</v>
      </c>
      <c r="Q25" s="57">
        <f t="shared" si="6"/>
        <v>0</v>
      </c>
      <c r="R25" s="57">
        <v>0</v>
      </c>
      <c r="S25" s="57">
        <v>0</v>
      </c>
      <c r="T25" s="57">
        <f t="shared" si="7"/>
        <v>0</v>
      </c>
      <c r="U25" s="57">
        <v>0</v>
      </c>
      <c r="V25" s="57">
        <v>0</v>
      </c>
      <c r="W25" s="57">
        <f t="shared" si="8"/>
        <v>0</v>
      </c>
      <c r="X25" s="57">
        <v>0</v>
      </c>
      <c r="Y25" s="57">
        <v>0</v>
      </c>
      <c r="Z25" s="57">
        <f t="shared" si="9"/>
        <v>0</v>
      </c>
      <c r="AA25" s="57">
        <v>0</v>
      </c>
      <c r="AB25" s="57">
        <v>0</v>
      </c>
      <c r="AC25" s="57">
        <f t="shared" si="10"/>
        <v>0</v>
      </c>
      <c r="AD25" s="57">
        <v>0</v>
      </c>
      <c r="AE25" s="57">
        <v>0</v>
      </c>
      <c r="AF25" s="57">
        <f t="shared" si="11"/>
        <v>0</v>
      </c>
      <c r="AG25" s="57">
        <v>0</v>
      </c>
      <c r="AH25" s="57">
        <v>0</v>
      </c>
      <c r="AI25" s="57">
        <f t="shared" si="12"/>
        <v>0</v>
      </c>
      <c r="AJ25" s="57">
        <v>0</v>
      </c>
      <c r="AK25" s="57">
        <v>0</v>
      </c>
      <c r="AL25" s="57">
        <f t="shared" si="13"/>
        <v>0</v>
      </c>
      <c r="AM25" s="57">
        <v>0</v>
      </c>
      <c r="AN25" s="57">
        <v>0</v>
      </c>
      <c r="AO25" s="57">
        <f t="shared" si="14"/>
        <v>0</v>
      </c>
      <c r="AP25" s="57">
        <v>0</v>
      </c>
      <c r="AQ25" s="57">
        <v>0</v>
      </c>
      <c r="AR25" s="57">
        <f t="shared" si="15"/>
        <v>0</v>
      </c>
      <c r="AS25" s="57">
        <v>0</v>
      </c>
      <c r="AT25" s="57">
        <v>0</v>
      </c>
      <c r="AU25" s="57">
        <f t="shared" si="16"/>
        <v>0</v>
      </c>
      <c r="AV25" s="57">
        <v>0</v>
      </c>
      <c r="AW25" s="57">
        <v>0</v>
      </c>
      <c r="AX25" s="57">
        <f t="shared" si="17"/>
        <v>0</v>
      </c>
      <c r="AY25" s="57">
        <v>0</v>
      </c>
      <c r="AZ25" s="57">
        <v>0</v>
      </c>
      <c r="BA25" s="57">
        <f t="shared" si="18"/>
        <v>0</v>
      </c>
      <c r="BB25" s="57">
        <v>0</v>
      </c>
      <c r="BC25" s="57">
        <v>0</v>
      </c>
      <c r="BD25" s="57">
        <f t="shared" si="19"/>
        <v>0</v>
      </c>
      <c r="BE25" s="57">
        <v>0</v>
      </c>
      <c r="BF25" s="57">
        <v>0</v>
      </c>
      <c r="BG25" s="57">
        <f t="shared" si="20"/>
        <v>0</v>
      </c>
      <c r="BH25" s="57">
        <v>0</v>
      </c>
      <c r="BI25" s="57">
        <v>0</v>
      </c>
      <c r="BJ25" s="57">
        <f t="shared" si="21"/>
        <v>0</v>
      </c>
      <c r="BK25" s="57">
        <v>0</v>
      </c>
      <c r="BL25" s="57">
        <v>0</v>
      </c>
      <c r="BM25" s="57">
        <f t="shared" si="22"/>
        <v>0</v>
      </c>
      <c r="BN25" s="57">
        <v>0</v>
      </c>
      <c r="BO25" s="57">
        <v>0</v>
      </c>
      <c r="BP25" s="57">
        <f t="shared" si="23"/>
        <v>0</v>
      </c>
      <c r="BQ25" s="57">
        <v>0</v>
      </c>
      <c r="BR25" s="57">
        <v>0</v>
      </c>
      <c r="BS25" s="57">
        <f t="shared" si="24"/>
        <v>0</v>
      </c>
      <c r="BT25" s="57">
        <v>0</v>
      </c>
      <c r="BU25" s="57">
        <v>0</v>
      </c>
      <c r="BV25" s="57">
        <f t="shared" si="25"/>
        <v>0</v>
      </c>
      <c r="BW25" s="57">
        <v>0</v>
      </c>
      <c r="BX25" s="57">
        <v>0</v>
      </c>
      <c r="BY25" s="57">
        <f t="shared" si="26"/>
        <v>0</v>
      </c>
      <c r="BZ25" s="57">
        <v>0</v>
      </c>
      <c r="CA25" s="57">
        <v>0</v>
      </c>
      <c r="CB25" s="57">
        <f t="shared" si="27"/>
        <v>0</v>
      </c>
      <c r="CC25" s="57">
        <v>0</v>
      </c>
      <c r="CD25" s="57">
        <v>0</v>
      </c>
      <c r="CE25" s="57">
        <f t="shared" si="28"/>
        <v>0</v>
      </c>
      <c r="CF25" s="57">
        <v>0</v>
      </c>
      <c r="CG25" s="57">
        <v>0</v>
      </c>
      <c r="CH25" s="57">
        <f t="shared" si="29"/>
        <v>0</v>
      </c>
      <c r="CI25" s="57">
        <v>0</v>
      </c>
      <c r="CJ25" s="57">
        <v>0</v>
      </c>
      <c r="CK25" s="57">
        <f t="shared" si="30"/>
        <v>0</v>
      </c>
      <c r="CL25" s="57">
        <v>0</v>
      </c>
      <c r="CM25" s="57">
        <v>0</v>
      </c>
      <c r="CN25" s="57">
        <f t="shared" si="31"/>
        <v>0</v>
      </c>
      <c r="CO25" s="57">
        <v>0</v>
      </c>
      <c r="CP25" s="57">
        <v>0</v>
      </c>
      <c r="CQ25" s="57">
        <f t="shared" si="32"/>
        <v>0</v>
      </c>
      <c r="CR25" s="57">
        <v>0</v>
      </c>
      <c r="CS25" s="57">
        <v>0</v>
      </c>
      <c r="CT25" s="57">
        <f t="shared" si="33"/>
        <v>0</v>
      </c>
      <c r="CU25" s="57">
        <v>0</v>
      </c>
      <c r="CV25" s="57">
        <v>0</v>
      </c>
      <c r="CW25" s="57">
        <f t="shared" si="34"/>
        <v>0</v>
      </c>
      <c r="CX25" s="57">
        <v>0</v>
      </c>
      <c r="CY25" s="57">
        <v>0</v>
      </c>
      <c r="CZ25" s="57">
        <f t="shared" si="35"/>
        <v>0</v>
      </c>
      <c r="DA25" s="55">
        <v>0</v>
      </c>
      <c r="DB25" s="55">
        <v>0</v>
      </c>
      <c r="DC25" s="55">
        <f t="shared" si="36"/>
        <v>0</v>
      </c>
    </row>
    <row r="26" spans="1:107" ht="14.25">
      <c r="A26" s="7"/>
      <c r="B26" s="4" t="s">
        <v>3</v>
      </c>
      <c r="C26" s="64">
        <f>SUM(C9:C25)</f>
        <v>30572583</v>
      </c>
      <c r="D26" s="64">
        <f>SUM(D9:D25)</f>
        <v>-185895</v>
      </c>
      <c r="E26" s="64">
        <f>SUM(C26:D26)</f>
        <v>30386688</v>
      </c>
      <c r="F26" s="64">
        <f>SUM(F9:F25)</f>
        <v>3976971</v>
      </c>
      <c r="G26" s="64">
        <f>SUM(G9:G25)</f>
        <v>-2494</v>
      </c>
      <c r="H26" s="64">
        <f>SUM(F26:G26)</f>
        <v>3974477</v>
      </c>
      <c r="I26" s="64">
        <f>SUM(I9:I25)</f>
        <v>582411</v>
      </c>
      <c r="J26" s="64">
        <f>SUM(J9:J25)</f>
        <v>-27750</v>
      </c>
      <c r="K26" s="64">
        <f>SUM(I26:J26)</f>
        <v>554661</v>
      </c>
      <c r="L26" s="64">
        <f>SUM(L9:L25)</f>
        <v>1056976</v>
      </c>
      <c r="M26" s="64">
        <f>SUM(M9:M25)</f>
        <v>88478</v>
      </c>
      <c r="N26" s="64">
        <f>SUM(L26:M26)</f>
        <v>1145454</v>
      </c>
      <c r="O26" s="64">
        <f>SUM(O9:O25)</f>
        <v>967734</v>
      </c>
      <c r="P26" s="64">
        <f>SUM(P9:P25)</f>
        <v>-114</v>
      </c>
      <c r="Q26" s="64">
        <f>SUM(O26:P26)</f>
        <v>967620</v>
      </c>
      <c r="R26" s="64">
        <f>SUM(R9:R25)</f>
        <v>368810</v>
      </c>
      <c r="S26" s="64">
        <f>SUM(S9:S25)</f>
        <v>-8060</v>
      </c>
      <c r="T26" s="64">
        <f>SUM(R26:S26)</f>
        <v>360750</v>
      </c>
      <c r="U26" s="64">
        <f>SUM(U9:U25)</f>
        <v>723336</v>
      </c>
      <c r="V26" s="64">
        <f>SUM(V9:V25)</f>
        <v>18816</v>
      </c>
      <c r="W26" s="64">
        <f>SUM(U26:V26)</f>
        <v>742152</v>
      </c>
      <c r="X26" s="64">
        <f>SUM(X9:X25)</f>
        <v>4089346</v>
      </c>
      <c r="Y26" s="64">
        <f>SUM(Y9:Y25)</f>
        <v>0</v>
      </c>
      <c r="Z26" s="64">
        <f>SUM(X26:Y26)</f>
        <v>4089346</v>
      </c>
      <c r="AA26" s="64">
        <f>SUM(AA9:AA25)</f>
        <v>515693</v>
      </c>
      <c r="AB26" s="64">
        <f>SUM(AB9:AB25)</f>
        <v>32816</v>
      </c>
      <c r="AC26" s="64">
        <f>SUM(AA26:AB26)</f>
        <v>548509</v>
      </c>
      <c r="AD26" s="64">
        <f>SUM(AD9:AD25)</f>
        <v>1865880</v>
      </c>
      <c r="AE26" s="64">
        <f>SUM(AE9:AE25)</f>
        <v>-42221</v>
      </c>
      <c r="AF26" s="64">
        <f>SUM(AD26:AE26)</f>
        <v>1823659</v>
      </c>
      <c r="AG26" s="64">
        <f>SUM(AG9:AG25)</f>
        <v>1132361</v>
      </c>
      <c r="AH26" s="64">
        <f>SUM(AH9:AH25)</f>
        <v>-1194</v>
      </c>
      <c r="AI26" s="64">
        <f>SUM(AG26:AH26)</f>
        <v>1131167</v>
      </c>
      <c r="AJ26" s="64">
        <f>SUM(AJ9:AJ25)</f>
        <v>1094093</v>
      </c>
      <c r="AK26" s="64">
        <f>SUM(AK9:AK25)</f>
        <v>-25143</v>
      </c>
      <c r="AL26" s="64">
        <f>SUM(AJ26:AK26)</f>
        <v>1068950</v>
      </c>
      <c r="AM26" s="64">
        <f>SUM(AM9:AM25)</f>
        <v>1152093</v>
      </c>
      <c r="AN26" s="64">
        <f>SUM(AN9:AN25)</f>
        <v>0</v>
      </c>
      <c r="AO26" s="64">
        <f>SUM(AM26:AN26)</f>
        <v>1152093</v>
      </c>
      <c r="AP26" s="64">
        <f>SUM(AP9:AP25)</f>
        <v>160000</v>
      </c>
      <c r="AQ26" s="64">
        <f>SUM(AQ9:AQ25)</f>
        <v>0</v>
      </c>
      <c r="AR26" s="64">
        <f>SUM(AP26:AQ26)</f>
        <v>160000</v>
      </c>
      <c r="AS26" s="64">
        <f>SUM(AS9:AS25)</f>
        <v>444667</v>
      </c>
      <c r="AT26" s="64">
        <f>SUM(AT9:AT25)</f>
        <v>-21900</v>
      </c>
      <c r="AU26" s="64">
        <f>SUM(AS26:AT26)</f>
        <v>422767</v>
      </c>
      <c r="AV26" s="64">
        <f>SUM(AV9:AV25)</f>
        <v>348230</v>
      </c>
      <c r="AW26" s="64">
        <f>SUM(AW9:AW25)</f>
        <v>0</v>
      </c>
      <c r="AX26" s="64">
        <f>SUM(AV26:AW26)</f>
        <v>348230</v>
      </c>
      <c r="AY26" s="56">
        <f>SUM(AY9:AY25)</f>
        <v>560336</v>
      </c>
      <c r="AZ26" s="56">
        <f>SUM(AZ9:AZ25)</f>
        <v>0</v>
      </c>
      <c r="BA26" s="56">
        <f>SUM(AY26:AZ26)</f>
        <v>560336</v>
      </c>
      <c r="BB26" s="56">
        <f>SUM(BB9:BB25)</f>
        <v>130670</v>
      </c>
      <c r="BC26" s="56">
        <f>SUM(BC9:BC25)</f>
        <v>0</v>
      </c>
      <c r="BD26" s="56">
        <f>SUM(BB26:BC26)</f>
        <v>130670</v>
      </c>
      <c r="BE26" s="56">
        <f>SUM(BE9:BE25)</f>
        <v>22372</v>
      </c>
      <c r="BF26" s="56">
        <f>SUM(BF9:BF25)</f>
        <v>0</v>
      </c>
      <c r="BG26" s="56">
        <f>SUM(BE26:BF26)</f>
        <v>22372</v>
      </c>
      <c r="BH26" s="56">
        <f>SUM(BH9:BH25)</f>
        <v>7727315</v>
      </c>
      <c r="BI26" s="56">
        <f>SUM(BI9:BI25)</f>
        <v>-196362</v>
      </c>
      <c r="BJ26" s="56">
        <f>SUM(BH26:BI26)</f>
        <v>7530953</v>
      </c>
      <c r="BK26" s="56">
        <f>SUM(BK9:BK25)</f>
        <v>1304716</v>
      </c>
      <c r="BL26" s="56">
        <f>SUM(BL9:BL25)</f>
        <v>0</v>
      </c>
      <c r="BM26" s="56">
        <f>SUM(BK26:BL26)</f>
        <v>1304716</v>
      </c>
      <c r="BN26" s="56">
        <f>SUM(BN9:BN25)</f>
        <v>1180906</v>
      </c>
      <c r="BO26" s="56">
        <f>SUM(BO9:BO25)</f>
        <v>0</v>
      </c>
      <c r="BP26" s="56">
        <f>SUM(BN26:BO26)</f>
        <v>1180906</v>
      </c>
      <c r="BQ26" s="56">
        <f>SUM(BQ9:BQ25)</f>
        <v>314776</v>
      </c>
      <c r="BR26" s="56">
        <f>SUM(BR9:BR25)</f>
        <v>0</v>
      </c>
      <c r="BS26" s="56">
        <f>SUM(BQ26:BR26)</f>
        <v>314776</v>
      </c>
      <c r="BT26" s="56">
        <f>SUM(BT9:BT25)</f>
        <v>483701</v>
      </c>
      <c r="BU26" s="56">
        <f>SUM(BU9:BU25)</f>
        <v>0</v>
      </c>
      <c r="BV26" s="56">
        <f>SUM(BT26:BU26)</f>
        <v>483701</v>
      </c>
      <c r="BW26" s="56">
        <f>SUM(BW9:BW25)</f>
        <v>190665</v>
      </c>
      <c r="BX26" s="56">
        <f>SUM(BX9:BX25)</f>
        <v>0</v>
      </c>
      <c r="BY26" s="56">
        <f>SUM(BW26:BX26)</f>
        <v>190665</v>
      </c>
      <c r="BZ26" s="56">
        <f>SUM(BZ9:BZ25)</f>
        <v>71645</v>
      </c>
      <c r="CA26" s="56">
        <f>SUM(CA9:CA25)</f>
        <v>0</v>
      </c>
      <c r="CB26" s="56">
        <f>SUM(BZ26:CA26)</f>
        <v>71645</v>
      </c>
      <c r="CC26" s="56">
        <f>SUM(CC9:CC25)</f>
        <v>19745</v>
      </c>
      <c r="CD26" s="56">
        <f>SUM(CD9:CD25)</f>
        <v>0</v>
      </c>
      <c r="CE26" s="56">
        <f>SUM(CC26:CD26)</f>
        <v>19745</v>
      </c>
      <c r="CF26" s="56">
        <f>SUM(CF9:CF25)</f>
        <v>1080</v>
      </c>
      <c r="CG26" s="56">
        <f>SUM(CG9:CG25)</f>
        <v>0</v>
      </c>
      <c r="CH26" s="56">
        <f>SUM(CF26:CG26)</f>
        <v>1080</v>
      </c>
      <c r="CI26" s="56">
        <f>SUM(CI9:CI25)</f>
        <v>13480</v>
      </c>
      <c r="CJ26" s="56">
        <f>SUM(CJ9:CJ25)</f>
        <v>0</v>
      </c>
      <c r="CK26" s="56">
        <f>SUM(CI26:CJ26)</f>
        <v>13480</v>
      </c>
      <c r="CL26" s="56">
        <f>SUM(CL9:CL25)</f>
        <v>3870</v>
      </c>
      <c r="CM26" s="56">
        <f>SUM(CM9:CM25)</f>
        <v>0</v>
      </c>
      <c r="CN26" s="56">
        <f>SUM(CL26:CM26)</f>
        <v>3870</v>
      </c>
      <c r="CO26" s="56">
        <f>SUM(CO9:CO25)</f>
        <v>20942</v>
      </c>
      <c r="CP26" s="56">
        <f>SUM(CP9:CP25)</f>
        <v>0</v>
      </c>
      <c r="CQ26" s="56">
        <f>SUM(CO26:CP26)</f>
        <v>20942</v>
      </c>
      <c r="CR26" s="56">
        <f>SUM(CR9:CR25)</f>
        <v>21382</v>
      </c>
      <c r="CS26" s="56">
        <f>SUM(CS9:CS25)</f>
        <v>0</v>
      </c>
      <c r="CT26" s="56">
        <f>SUM(CR26:CS26)</f>
        <v>21382</v>
      </c>
      <c r="CU26" s="56">
        <f>SUM(CU9:CU25)</f>
        <v>21381</v>
      </c>
      <c r="CV26" s="56">
        <f>SUM(CV9:CV25)</f>
        <v>0</v>
      </c>
      <c r="CW26" s="56">
        <f>SUM(CU26:CV26)</f>
        <v>21381</v>
      </c>
      <c r="CX26" s="56">
        <f>SUM(CX9:CX25)</f>
        <v>0</v>
      </c>
      <c r="CY26" s="56">
        <f>SUM(CY9:CY25)</f>
        <v>3973</v>
      </c>
      <c r="CZ26" s="56">
        <f>SUM(CX26:CY26)</f>
        <v>3973</v>
      </c>
      <c r="DA26" s="56">
        <f>SUM(DA9:DA25)</f>
        <v>5000</v>
      </c>
      <c r="DB26" s="56">
        <f>SUM(DB9:DB25)</f>
        <v>-4740</v>
      </c>
      <c r="DC26" s="56">
        <f>SUM(DA26:DB26)</f>
        <v>260</v>
      </c>
    </row>
    <row r="27" spans="1:28" ht="14.25">
      <c r="A27" s="6">
        <v>7230</v>
      </c>
      <c r="B27" s="8" t="s">
        <v>485</v>
      </c>
      <c r="AA27" s="38" t="s">
        <v>488</v>
      </c>
      <c r="AB27" s="115">
        <v>6641</v>
      </c>
    </row>
  </sheetData>
  <sheetProtection/>
  <mergeCells count="35">
    <mergeCell ref="CF7:CH7"/>
    <mergeCell ref="CC7:CE7"/>
    <mergeCell ref="BZ7:CB7"/>
    <mergeCell ref="CX7:CZ7"/>
    <mergeCell ref="DA7:DC7"/>
    <mergeCell ref="CU7:CW7"/>
    <mergeCell ref="CR7:CT7"/>
    <mergeCell ref="CO7:CQ7"/>
    <mergeCell ref="CL7:CN7"/>
    <mergeCell ref="CI7:CK7"/>
    <mergeCell ref="BW7:BY7"/>
    <mergeCell ref="BT7:BV7"/>
    <mergeCell ref="BQ7:BS7"/>
    <mergeCell ref="BN7:BP7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AD7:AF7"/>
    <mergeCell ref="AG7:AI7"/>
    <mergeCell ref="AJ7:AL7"/>
    <mergeCell ref="BE7:BG7"/>
    <mergeCell ref="BH7:BJ7"/>
    <mergeCell ref="BK7:BM7"/>
    <mergeCell ref="AM7:AO7"/>
    <mergeCell ref="AP7:AR7"/>
    <mergeCell ref="AS7:AU7"/>
    <mergeCell ref="AV7:AX7"/>
    <mergeCell ref="AY7:BA7"/>
    <mergeCell ref="BB7:BD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</dc:creator>
  <cp:keywords/>
  <dc:description/>
  <cp:lastModifiedBy>Vija Milbrete</cp:lastModifiedBy>
  <cp:lastPrinted>2021-07-26T13:21:05Z</cp:lastPrinted>
  <dcterms:created xsi:type="dcterms:W3CDTF">2009-07-07T15:02:27Z</dcterms:created>
  <dcterms:modified xsi:type="dcterms:W3CDTF">2021-10-25T08:59:19Z</dcterms:modified>
  <cp:category/>
  <cp:version/>
  <cp:contentType/>
  <cp:contentStatus/>
</cp:coreProperties>
</file>