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600" windowHeight="5691" tabRatio="771" firstSheet="4" activeTab="11"/>
  </bookViews>
  <sheets>
    <sheet name="ienemumi-izdevumi" sheetId="1" r:id="rId1"/>
    <sheet name="Pārvalde" sheetId="2" r:id="rId2"/>
    <sheet name="Policija" sheetId="3" r:id="rId3"/>
    <sheet name="Ekonom_darbība" sheetId="4" r:id="rId4"/>
    <sheet name="Dabas_resursi" sheetId="5" r:id="rId5"/>
    <sheet name="Tautsaimniecība" sheetId="6" r:id="rId6"/>
    <sheet name="Veselība" sheetId="7" r:id="rId7"/>
    <sheet name="Kultūra" sheetId="8" r:id="rId8"/>
    <sheet name="Skolas" sheetId="9" r:id="rId9"/>
    <sheet name="Soci." sheetId="10" r:id="rId10"/>
    <sheet name="Kopsavilkums" sheetId="11" r:id="rId11"/>
    <sheet name="ziedojumi" sheetId="12" r:id="rId12"/>
  </sheets>
  <definedNames>
    <definedName name="Z_D4E6EAF1_4A6F_49D5_86BE_D4757497D3D2_.wvu.Cols" localSheetId="8" hidden="1">'Skolas'!$K:$L</definedName>
  </definedNames>
  <calcPr fullCalcOnLoad="1"/>
</workbook>
</file>

<file path=xl/sharedStrings.xml><?xml version="1.0" encoding="utf-8"?>
<sst xmlns="http://schemas.openxmlformats.org/spreadsheetml/2006/main" count="907" uniqueCount="509">
  <si>
    <t>Izdevumu nosaukums</t>
  </si>
  <si>
    <t>Maksājumi PFIF</t>
  </si>
  <si>
    <t>Deputāti, komisiju darbs</t>
  </si>
  <si>
    <t>KOPĀ</t>
  </si>
  <si>
    <t>Atalgojums</t>
  </si>
  <si>
    <t>Komandējumi un dienesta braucieni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</si>
  <si>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</si>
  <si>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</si>
  <si>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</si>
  <si>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</si>
  <si>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</si>
  <si>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</si>
  <si>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</si>
  <si>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</si>
  <si>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</si>
  <si>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</si>
  <si>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</si>
  <si>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</si>
  <si>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</si>
  <si>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Pārējā kultūra un sports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</si>
  <si>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</si>
  <si>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</si>
  <si>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</si>
  <si>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</si>
  <si>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</si>
  <si>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</si>
  <si>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</si>
  <si>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</si>
  <si>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</si>
  <si>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Sociālā palīdzība iedzīvotājiem</t>
  </si>
  <si>
    <t>Sociālais dienests</t>
  </si>
  <si>
    <t>Sociālās aprūpes centrs</t>
  </si>
  <si>
    <t>Bāriņtiesa</t>
  </si>
  <si>
    <t>Budžeta dotācija biedrībām</t>
  </si>
  <si>
    <t>01.000 Vispārējie valdības dienesti</t>
  </si>
  <si>
    <t>03.000 Sabiedriskā kārtība un drošība</t>
  </si>
  <si>
    <t>07.000 Veselība</t>
  </si>
  <si>
    <t>09.000 Izglītība</t>
  </si>
  <si>
    <t>10.000 Sociālā aizsardzība</t>
  </si>
  <si>
    <t>Klasifik. kods</t>
  </si>
  <si>
    <t>Pārējie pabalsti</t>
  </si>
  <si>
    <t>Komand.un dienesta braucieni</t>
  </si>
  <si>
    <t>Valsts soc.apdrošin.oblig. iemaks</t>
  </si>
  <si>
    <t>Valsts soc.apdrošin.oblig.iemaksas</t>
  </si>
  <si>
    <t>Valsts soc.apdrošin.obligātās iemaksas</t>
  </si>
  <si>
    <t>Budžeta aizņēmumu % maksājumi</t>
  </si>
  <si>
    <t>Valsts soc.apdrošin.oblig. iemaksas</t>
  </si>
  <si>
    <t>Uzturēš.izdev.transf.citām pašvald.</t>
  </si>
  <si>
    <t>Komandējumi un dienesta brauc.</t>
  </si>
  <si>
    <t>Budžeta iestāžu nodokļu maksāj.</t>
  </si>
  <si>
    <t>Valsts soc.apdroš.oblig.iemaks.</t>
  </si>
  <si>
    <t>Valsts soc.apdrošin.oblig.iemaks.</t>
  </si>
  <si>
    <t>Budžeta iestāžu nodokļu maks.</t>
  </si>
  <si>
    <t>Izglītības iestāžu ēku uzturēšana</t>
  </si>
  <si>
    <t>Mērķdotācija bezdarbniekiem</t>
  </si>
  <si>
    <t>PII "Bitīte"</t>
  </si>
  <si>
    <t>Skolēnu pārvadājumi</t>
  </si>
  <si>
    <t>Dabas resursu nodoklis</t>
  </si>
  <si>
    <t>Izglītības norēķini</t>
  </si>
  <si>
    <t>Transferti izglīt.funkciju nodrošināš.</t>
  </si>
  <si>
    <t>Ielu apgaismojuma nodrošināšana</t>
  </si>
  <si>
    <t>Sarptautiskā sadraudzība</t>
  </si>
  <si>
    <t xml:space="preserve">Sporta skola </t>
  </si>
  <si>
    <t>Subsīdijas un dotācijas</t>
  </si>
  <si>
    <t>Statūtkap.palielin.SIA "Ķekavas nami"</t>
  </si>
  <si>
    <t>Zaudējumi no valūtas kursa svārst.</t>
  </si>
  <si>
    <t>Pamatkap/palielināš.pašvald.SIA</t>
  </si>
  <si>
    <t>Atmaksa par ES projektiem</t>
  </si>
  <si>
    <t>Statūtkap.palielin.SIA "Baložu komun.saimn."</t>
  </si>
  <si>
    <t>Komandējumi</t>
  </si>
  <si>
    <t>Uzturēšanas izdevumu transferti</t>
  </si>
  <si>
    <t>Ķekavas kultūras centrs</t>
  </si>
  <si>
    <t>Baložu kultūras centrs</t>
  </si>
  <si>
    <t>Daugmales kultūras centrs</t>
  </si>
  <si>
    <t>Iekšējā parāda procentu nomaksa</t>
  </si>
  <si>
    <t>Budžeta iestāžu procentu maksājumi</t>
  </si>
  <si>
    <t>Ceļu investīciju projekti</t>
  </si>
  <si>
    <t>Pašvaldības teritoriju apsaimniekošana</t>
  </si>
  <si>
    <t>Izdevums "Ķekavas novads"</t>
  </si>
  <si>
    <t>Izglītības vadība un metodiskais darbs</t>
  </si>
  <si>
    <t>Dotāc.biedrībām un nodibinājumiem</t>
  </si>
  <si>
    <t>Aukļu pakalpojumu apmaksa</t>
  </si>
  <si>
    <t>Dotācija komersantiem</t>
  </si>
  <si>
    <t>04.000 Ekonomiskā darbība</t>
  </si>
  <si>
    <t>06.000 Teritoriju, mājokļu apsaimniekošana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</si>
  <si>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</si>
  <si>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</si>
  <si>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</si>
  <si>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</si>
  <si>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</si>
  <si>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</si>
  <si>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</si>
  <si>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</si>
  <si>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</si>
  <si>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</si>
  <si>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</si>
  <si>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</si>
  <si>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</si>
  <si>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</si>
  <si>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</si>
  <si>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</si>
  <si>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</si>
  <si>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</si>
  <si>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</si>
  <si>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</si>
  <si>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</si>
  <si>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</si>
  <si>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</si>
  <si>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</si>
  <si>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</si>
  <si>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</si>
  <si>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</si>
  <si>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</si>
  <si>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</si>
  <si>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</si>
  <si>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</si>
  <si>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</si>
  <si>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</si>
  <si>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</si>
  <si>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</si>
  <si>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</si>
  <si>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</si>
  <si>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</si>
  <si>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</si>
  <si>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</si>
  <si>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</si>
  <si>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</si>
  <si>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</si>
  <si>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</si>
  <si>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</si>
  <si>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</si>
  <si>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</si>
  <si>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</si>
  <si>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</si>
  <si>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</si>
  <si>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</si>
  <si>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</si>
  <si>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</si>
  <si>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</si>
  <si>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</si>
  <si>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</si>
  <si>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</si>
  <si>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</si>
  <si>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</si>
  <si>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</si>
  <si>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</si>
  <si>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</si>
  <si>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</si>
  <si>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18.6.2.0</t>
  </si>
  <si>
    <t>Pārējās mērķdotācijas pašvaldībām no valsts budžeta(pedagogu algas)</t>
  </si>
  <si>
    <t>18.6.3.0.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</si>
  <si>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</si>
  <si>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</si>
  <si>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</si>
  <si>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</si>
  <si>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</si>
  <si>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</si>
  <si>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</si>
  <si>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</si>
  <si>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</si>
  <si>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</si>
  <si>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</si>
  <si>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</si>
  <si>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</si>
  <si>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</si>
  <si>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</si>
  <si>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</si>
  <si>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</si>
  <si>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</si>
  <si>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</si>
  <si>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</si>
  <si>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</si>
  <si>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</si>
  <si>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</si>
  <si>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</si>
  <si>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</si>
  <si>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</si>
  <si>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</si>
  <si>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21.4.9.9.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</si>
  <si>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</si>
  <si>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</si>
  <si>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</si>
  <si>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</si>
  <si>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</si>
  <si>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</si>
  <si>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</si>
  <si>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</si>
  <si>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</si>
  <si>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</si>
  <si>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</si>
  <si>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</si>
  <si>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</si>
  <si>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</si>
  <si>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</si>
  <si>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</si>
  <si>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</si>
  <si>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</si>
  <si>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</si>
  <si>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</si>
  <si>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</si>
  <si>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</si>
  <si>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</si>
  <si>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</si>
  <si>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</si>
  <si>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</si>
  <si>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</si>
  <si>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08.230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</si>
  <si>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</si>
  <si>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</si>
  <si>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</si>
  <si>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</si>
  <si>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</si>
  <si>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</si>
  <si>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</si>
  <si>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</si>
  <si>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</si>
  <si>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</si>
  <si>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</si>
  <si>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09.820</t>
  </si>
  <si>
    <t>09.810</t>
  </si>
  <si>
    <t>09.600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</si>
  <si>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</si>
  <si>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</si>
  <si>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</si>
  <si>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</si>
  <si>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</si>
  <si>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</si>
  <si>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</si>
  <si>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</si>
  <si>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</si>
  <si>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Līdzekļu atlikums gada beigās</t>
  </si>
  <si>
    <t>PAVISAM IZDEVUMI</t>
  </si>
  <si>
    <t>FINANSĒŠANA</t>
  </si>
  <si>
    <t>21.3.9.4.</t>
  </si>
  <si>
    <t>Ieņēmumi par komunālajiem pakalpojumiem</t>
  </si>
  <si>
    <t>Pārējās kompensācijas un pabalsti</t>
  </si>
  <si>
    <t>3.pielikums</t>
  </si>
  <si>
    <t>09.000 IZGLĪTĪBA</t>
  </si>
  <si>
    <t>10.000 SOCIĀLĀ AIZSARDZĪBA</t>
  </si>
  <si>
    <t>IZDEVUMU KOPSAVILKUMS</t>
  </si>
  <si>
    <t>Projekts - Deinstitucionalizācija</t>
  </si>
  <si>
    <t>Klientu apkalpošanas centrs</t>
  </si>
  <si>
    <t>Dotācijas biedrībām un nodibinājumiem</t>
  </si>
  <si>
    <t>Maksa par kapitāla izmantošanu</t>
  </si>
  <si>
    <t>Projekts-Deinstitucionalizācija</t>
  </si>
  <si>
    <t>Ieņēmumi kopā</t>
  </si>
  <si>
    <t>17.2.0.0.</t>
  </si>
  <si>
    <t>5.5.3.1.</t>
  </si>
  <si>
    <t>07.450</t>
  </si>
  <si>
    <t>Veselības veicināšana un slimību profilakse Ķekavas novadā</t>
  </si>
  <si>
    <t>Nacionālā veselības dienesta finansējums - Ambulance</t>
  </si>
  <si>
    <t>Transferti</t>
  </si>
  <si>
    <t>Projekts Izglītojamo kompetenču attīstība</t>
  </si>
  <si>
    <t>Kredītu pamatsummas atmaksa</t>
  </si>
  <si>
    <t>Iepriekšējā gada nesadalītais iedzīvotāju ienākuma nodoklis</t>
  </si>
  <si>
    <t>Projekts - Veselības veicināšana</t>
  </si>
  <si>
    <t>2021.plāns</t>
  </si>
  <si>
    <t xml:space="preserve">Skolu bibliotēku grāmatu iegāde, tautas kolektīvi </t>
  </si>
  <si>
    <t>Naudas sodi, ko uzliek par pārkāpumiem ceļu satiksmē</t>
  </si>
  <si>
    <t>10.1.5.4.</t>
  </si>
  <si>
    <t>Līdzfinansējums atbalstam bezdarba gadījumos</t>
  </si>
  <si>
    <t>ES līdzfinasējums Industriālā mantojuma saglabāšanai</t>
  </si>
  <si>
    <t>Līdzfinansējums Deinstitucionalizācijai</t>
  </si>
  <si>
    <t>Līdzfinansējums Klientu apkalpošanas centram</t>
  </si>
  <si>
    <t>ES līdzfinasējums Sporta aģentūrai</t>
  </si>
  <si>
    <t>Saistības</t>
  </si>
  <si>
    <t>Saistības kopā</t>
  </si>
  <si>
    <t>Baložu vidusskolas piebūves būvniecība</t>
  </si>
  <si>
    <t xml:space="preserve">ES līdzfinansējums Veselības veicināšanai un profilaksei Ķekavas novadā </t>
  </si>
  <si>
    <t>ES līdzfinansējums izglītojamo individuālo kompetenču attīstībai</t>
  </si>
  <si>
    <t xml:space="preserve">Klientu apkalpošanas centra izveide </t>
  </si>
  <si>
    <t>Programma "Latvijas skolas soma"</t>
  </si>
  <si>
    <t>ES līdzfinansējums Pļavniekkalna pamatskolai</t>
  </si>
  <si>
    <t>Administratīvā pārvalde</t>
  </si>
  <si>
    <t>2019.g.</t>
  </si>
  <si>
    <t>IT uzturēšana</t>
  </si>
  <si>
    <t>Finanšu pārvalde</t>
  </si>
  <si>
    <t>Īpašumu pārvalde</t>
  </si>
  <si>
    <t>Projekts "Skolas soma"</t>
  </si>
  <si>
    <t>Ķekavas vidussk. un Baložu vidussk. mācību vides uzlabošana</t>
  </si>
  <si>
    <t>Ķekavas un Baložu vidussk.māc.vides uzlaboš.</t>
  </si>
  <si>
    <r>
      <t>Mater.,preces, invent.virs</t>
    </r>
    <r>
      <rPr>
        <i/>
        <sz val="8"/>
        <color indexed="8"/>
        <rFont val="Calibri"/>
        <family val="2"/>
      </rPr>
      <t xml:space="preserve"> euro</t>
    </r>
    <r>
      <rPr>
        <sz val="8"/>
        <color indexed="8"/>
        <rFont val="Calibri"/>
        <family val="2"/>
      </rPr>
      <t xml:space="preserve"> 500</t>
    </r>
  </si>
  <si>
    <t>Sociālās rehabilitācijas pakalpojumi</t>
  </si>
  <si>
    <t>Atbalsts izglītojamo indiv. kompetenču atbalstam</t>
  </si>
  <si>
    <t>Valsts finansējums - Sociālā dienesta pilotprojekts</t>
  </si>
  <si>
    <t>2020.g.</t>
  </si>
  <si>
    <t>Programma Skolas soma</t>
  </si>
  <si>
    <t>Valsts dotācija autoceļiem</t>
  </si>
  <si>
    <t>VIDES AIZSARDZĪBA</t>
  </si>
  <si>
    <t>05.000</t>
  </si>
  <si>
    <t>05.600</t>
  </si>
  <si>
    <t>Vides aizsardzība - dabas resursu nodoklis</t>
  </si>
  <si>
    <t>Dotācija autoceļiem</t>
  </si>
  <si>
    <t>Projekts URBACT</t>
  </si>
  <si>
    <t>Kredīta pamatsummas atmaksa no dotācijas autoceļiem</t>
  </si>
  <si>
    <t>Skolu Jaunatnes dziesmu un deju svētki</t>
  </si>
  <si>
    <t>Kredīta pamatsummas atmaksa(pamatbudžets)</t>
  </si>
  <si>
    <t>Dabas resursu nodokļa konta atlikums gada sākumā</t>
  </si>
  <si>
    <t>Autoceļu dotācijas atlikums gada sākumā</t>
  </si>
  <si>
    <t>18.6.3.0</t>
  </si>
  <si>
    <t>Uzvaras prospekta un Jaunatnes ielas Baložos pārbūve</t>
  </si>
  <si>
    <t>5.5.0.0.</t>
  </si>
  <si>
    <t>Brīvpusdienas</t>
  </si>
  <si>
    <t>19.2.0.0.</t>
  </si>
  <si>
    <t>Transferti Baložu vidusskolas mācību vides uzlabošanai</t>
  </si>
  <si>
    <t>Valsts finansējums Baložu vidusskolas mācību vides uzlabošanai</t>
  </si>
  <si>
    <t>ES finansējums Uzvaras prosp. un Jaunatnes ielas pārbūvei Baložos</t>
  </si>
  <si>
    <t>ES finansējums deinstitucionalizācijas projektam</t>
  </si>
  <si>
    <t xml:space="preserve"> ES līdzfinasējums Proj.URBACT</t>
  </si>
  <si>
    <t>Materiāli,preces, inventārs</t>
  </si>
  <si>
    <t xml:space="preserve">                                                                     04.000 EKONOMISKĀ DARBĪBA                </t>
  </si>
  <si>
    <t xml:space="preserve">                      Pavisam</t>
  </si>
  <si>
    <t>Maksājumi iedzīvotājiem un kompensācijas</t>
  </si>
  <si>
    <t>Stipendijas un transporta kompensācijas</t>
  </si>
  <si>
    <t>Atmaksa valsts budžetam</t>
  </si>
  <si>
    <t>Skolu jaunatnes dziesmu un deju svētki</t>
  </si>
  <si>
    <t xml:space="preserve">Brīvpusdienu apmaksa </t>
  </si>
  <si>
    <t>08.000 Atpūta, kultūra un sports</t>
  </si>
  <si>
    <t>Ieņēmumi par projektu īstenošanu</t>
  </si>
  <si>
    <t>VESELĪBA</t>
  </si>
  <si>
    <t>12.2.3.0</t>
  </si>
  <si>
    <t>Zvejas licences</t>
  </si>
  <si>
    <t>01.812</t>
  </si>
  <si>
    <t>Mērķdotācija -Teritorijas plānošanas dokumentu izstrāde</t>
  </si>
  <si>
    <t>Mērķdotācija teritorijas attīstības plānošanas dokumentu projektu izstrādei</t>
  </si>
  <si>
    <t>Aizņēmums PII Ieviņa pārbūvei</t>
  </si>
  <si>
    <t>Saulgriežu ielas pārbūve Baložos 1.kārta</t>
  </si>
  <si>
    <t>Saiules ielas pārbūve Odukalnā Ķekavā</t>
  </si>
  <si>
    <t>Veloceliņa izbūve gar autoceļu V2 Ķekavā</t>
  </si>
  <si>
    <t>ES finansējums Soc.dienesta projektiem</t>
  </si>
  <si>
    <t>Uzvaras prospekta/jaunatnes ielas pārbūve (ES finans.projekts)</t>
  </si>
  <si>
    <t>Mērķdotācija kopīga jaunveid.novada admin.struktūras proj.izstrādei</t>
  </si>
  <si>
    <t>Mērķdotācija kopīga jaunveidojamā novada admin.struktūras proj.izstrādei</t>
  </si>
  <si>
    <t>04.900</t>
  </si>
  <si>
    <t>Projekts -Sabiedrībā balstītu pakalp.infrastrukt.izveide (Deinstitucionaliz.)</t>
  </si>
  <si>
    <t>8.9.9.0.</t>
  </si>
  <si>
    <t>Pārējie finanšu ieņēmumi</t>
  </si>
  <si>
    <t>ES līdzfinansējums projektam Pārrobežu sadarbība kapacitātes stiprināšanai</t>
  </si>
  <si>
    <t>Projekts Pārrobežu sadarbība kapacitātes stiprināšanai</t>
  </si>
  <si>
    <t>Mērķdotāc.terit.plān.dok.izstrāde</t>
  </si>
  <si>
    <t>Kompensācijas</t>
  </si>
  <si>
    <t>Mērķdot.ATR izstr.</t>
  </si>
  <si>
    <t>Proj.Pārrobežu sadarbība</t>
  </si>
  <si>
    <t>Deinstitucionaliz.(būvniec.)</t>
  </si>
  <si>
    <t>Uzvaras prosp./Jaun.iela</t>
  </si>
  <si>
    <t xml:space="preserve">  Ielu un ceļu apsaimniekošana</t>
  </si>
  <si>
    <t xml:space="preserve">   Ceļu investīciju projekti</t>
  </si>
  <si>
    <t>Aizņēmums Pļavniekkalna skolas moduļu piebūvei</t>
  </si>
  <si>
    <t>saistošajiem noteikumiem Nr..../2021</t>
  </si>
  <si>
    <t>Citas kompensācijas</t>
  </si>
  <si>
    <t>Izglītības, kult. un sporta  pārvalde</t>
  </si>
  <si>
    <t>Aizņēmums veloceliņa būvniecībai gar A7</t>
  </si>
  <si>
    <t>2021.apstiprināts</t>
  </si>
  <si>
    <t xml:space="preserve">Administratīvā pārvalde </t>
  </si>
  <si>
    <t xml:space="preserve">IT uzturēšana </t>
  </si>
  <si>
    <t xml:space="preserve">Finanšu pārvalde </t>
  </si>
  <si>
    <t xml:space="preserve">Deputātu, komiteju un komisiju darbs </t>
  </si>
  <si>
    <t xml:space="preserve">Īpašumu pārvalde </t>
  </si>
  <si>
    <t>Vēlēšanu komisija 2021</t>
  </si>
  <si>
    <t>Valsts finansējums Sociālās aprūpes centram (pabalsti)</t>
  </si>
  <si>
    <t>21.1.9.4</t>
  </si>
  <si>
    <t>Ieņēmumi no vadošā partnera grupas īstenotajiem ES projektiem</t>
  </si>
  <si>
    <t>21.3.9.5</t>
  </si>
  <si>
    <t>Projekts Urbact</t>
  </si>
  <si>
    <t xml:space="preserve"> 05.000 Vides aizsardzība</t>
  </si>
  <si>
    <t>Saņemtie transferti no citām pašvaldībām</t>
  </si>
  <si>
    <t xml:space="preserve">Aizņēmums asfaltbetona seguma remontiem </t>
  </si>
  <si>
    <t>J.Žilko</t>
  </si>
  <si>
    <t xml:space="preserve"> Attīstības pārvalde </t>
  </si>
  <si>
    <t xml:space="preserve"> Valsts dotācija autoceļiem</t>
  </si>
  <si>
    <t xml:space="preserve">     Dabas resursu nodoklis</t>
  </si>
  <si>
    <t xml:space="preserve">Ķekavas pagasta kultūras centrs </t>
  </si>
  <si>
    <t xml:space="preserve">Daugmales kultūras centrs </t>
  </si>
  <si>
    <t xml:space="preserve">Ķekavas vidusskola </t>
  </si>
  <si>
    <t xml:space="preserve">Pļavniekkalna sākumskola </t>
  </si>
  <si>
    <t xml:space="preserve">Baložu vidusskola </t>
  </si>
  <si>
    <t xml:space="preserve">Daugmales pamatskola 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</si>
  <si>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</si>
  <si>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</si>
  <si>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</si>
  <si>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</si>
  <si>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 xml:space="preserve">Ķekavas mākslas skola </t>
  </si>
  <si>
    <t xml:space="preserve">Ķekavas mūzikas skola </t>
  </si>
  <si>
    <t xml:space="preserve">Ķekavas sporta skola </t>
  </si>
  <si>
    <t xml:space="preserve">Sociālais dienests </t>
  </si>
  <si>
    <t xml:space="preserve">Sociālās aprūpes centrs </t>
  </si>
  <si>
    <t xml:space="preserve">Bāriņtiesa </t>
  </si>
  <si>
    <t xml:space="preserve">Izglītības, kultūras un sporta pārvalde </t>
  </si>
  <si>
    <t xml:space="preserve">Sporta aģentūra </t>
  </si>
  <si>
    <t xml:space="preserve">Ķekavas ambulance </t>
  </si>
  <si>
    <t xml:space="preserve">Attīstības pārvalde </t>
  </si>
  <si>
    <t>Mercendarbes muiža</t>
  </si>
  <si>
    <t>Bērnu pēcpusdienas centrs"Baltais ērglis"</t>
  </si>
  <si>
    <t>Baldones novada jauniešu centrs</t>
  </si>
  <si>
    <t>08.220</t>
  </si>
  <si>
    <t>Baldones muzejs</t>
  </si>
  <si>
    <t>Labklājības ministrijas finansētie asistenti (Baldone)</t>
  </si>
  <si>
    <t>Pilsētas un ceļu uzturēšanas dienests</t>
  </si>
  <si>
    <t>08.210</t>
  </si>
  <si>
    <t>Baldones novada bibliotēka</t>
  </si>
  <si>
    <t>Sociālās aprūpes centrs "Baldone"</t>
  </si>
  <si>
    <t>PII "Vāverīte"</t>
  </si>
  <si>
    <t>Baldones mākslas skola</t>
  </si>
  <si>
    <t>Baldones vidusskola</t>
  </si>
  <si>
    <t xml:space="preserve">Baldones Bāriņtiesa </t>
  </si>
  <si>
    <t xml:space="preserve"> Sociālais dienests (Baldone)</t>
  </si>
  <si>
    <t>Autoceļi Baldone</t>
  </si>
  <si>
    <t>Baldones mūzikas pamatskola</t>
  </si>
  <si>
    <t>J.Dūmiņa Baldones mūzikas skola</t>
  </si>
  <si>
    <t>Projekts Pumpurs (Baldone)</t>
  </si>
  <si>
    <t>Projekts Baldones vsk. stratēģiskā skolu apmaiņas partnerība (DAMD)</t>
  </si>
  <si>
    <t>Projekts Baldones vsk. stratēģiskā skolu apmaiņas partnerība (SNE)</t>
  </si>
  <si>
    <t>Projekts SA-DARBĪBA (Baldone)</t>
  </si>
  <si>
    <t>Projekts FIND YOUR VOICE (Baldone)</t>
  </si>
  <si>
    <t>Projekts PROTI UN DARI (Baldone)</t>
  </si>
  <si>
    <t>Projekts Sabiedriskie darbi (Baldone)</t>
  </si>
  <si>
    <t>Aizņēmums Sociālās aprūpes centra renovācijai Baldonē</t>
  </si>
  <si>
    <t>Statūtkapitāla palielināšana SIA BŪKS Baldone</t>
  </si>
  <si>
    <t>Attīstības nodaļa (Baldone)</t>
  </si>
  <si>
    <t>8.3.0.0.</t>
  </si>
  <si>
    <t>9.5.1.1.</t>
  </si>
  <si>
    <t>PN par domes izstrādāto oficiālo dokumentu un apliecinātu to kopiju saņemšanu</t>
  </si>
  <si>
    <t>9.5.1.9.</t>
  </si>
  <si>
    <t>PN pae simbolikas izmantošanu</t>
  </si>
  <si>
    <t>12.3.9.5</t>
  </si>
  <si>
    <t>Līgumsodi un procentu maksājumi par saistību neizpildi</t>
  </si>
  <si>
    <t>13.2.2.0</t>
  </si>
  <si>
    <t>Ieņēmumi no meža īpašuma pārdošanas</t>
  </si>
  <si>
    <t>13.5.0.0</t>
  </si>
  <si>
    <t>Projekts "Jauniešu centra projekti"</t>
  </si>
  <si>
    <t>17.0.0.0.</t>
  </si>
  <si>
    <t>Labklājības ministrijas asistentu pakalpojumu nodrošināš. (Baldone)</t>
  </si>
  <si>
    <t>Projekts "PuMPuRS"</t>
  </si>
  <si>
    <t>Pašvald.budžetā saņemtā valsts budžeta dotācija (brīvpusdienas)</t>
  </si>
  <si>
    <t>Naudas līdzekļu atlikums gada sākumā (Baldone)</t>
  </si>
  <si>
    <t>Baldones admoinistrācija</t>
  </si>
  <si>
    <t>Baldones administrācija</t>
  </si>
  <si>
    <t>Teritoriju attīstība (Baldone)</t>
  </si>
  <si>
    <t>Statūtkap.palielin.SIA "BŪKS"</t>
  </si>
  <si>
    <t>Transfeerti citām pašvaldībām</t>
  </si>
  <si>
    <t>Pēcpusd.centrs "Baltais ērglis"</t>
  </si>
  <si>
    <t>Projekts "Proti un dari"</t>
  </si>
  <si>
    <t>Pojekts "Pumpurs"</t>
  </si>
  <si>
    <t>Projekts "Sadarbība"</t>
  </si>
  <si>
    <t>Stratēģ.skolu apm.partnerība DAMD</t>
  </si>
  <si>
    <t>Stratēģ.skolu apm.partnerība SNE</t>
  </si>
  <si>
    <t>Projekts "Find your voice"</t>
  </si>
  <si>
    <t>Sociālais dienests (Baldone)</t>
  </si>
  <si>
    <t>Baldones Bāriņtiesa</t>
  </si>
  <si>
    <t>Labklāj.ministr.  finansētie asistenti (Baldone)</t>
  </si>
  <si>
    <t>Sociālie pabalsti</t>
  </si>
  <si>
    <t>Sociālie pabalsti natūrā</t>
  </si>
  <si>
    <t>Klientu apkalpošanas centrs (Baldone)</t>
  </si>
  <si>
    <t>Atmaksas valsts budžetam</t>
  </si>
  <si>
    <t xml:space="preserve">                                                                                       01.000 VISPĀRĒJIE VALDĪBAS DIENESTI                 </t>
  </si>
  <si>
    <t xml:space="preserve">   03.000 SABIEDRISKĀ KĀRTĪBA UN DROŠĪBA    </t>
  </si>
  <si>
    <t xml:space="preserve">05.000 VIDES AIZSARDZĪBA   </t>
  </si>
  <si>
    <t xml:space="preserve">       O6.00 TERITORIJU UN MĀJOKĻU APSAIMNIEKOŠANA </t>
  </si>
  <si>
    <t xml:space="preserve">                         07.000 VESELĪBA         </t>
  </si>
  <si>
    <t xml:space="preserve">08.000 ATPŪTA, KULTŪRA UN RELIĢIJA                 </t>
  </si>
  <si>
    <t>Ieņēmumi no pašvaldības īpašuma iznomāšanas</t>
  </si>
  <si>
    <t>Labklājības ministrijas mērķdotācija  krīzes pabalstam (Baldone)</t>
  </si>
  <si>
    <t>Mērķdotācija audžuģimenei no Labklājības min. finansējuma (Baldone)</t>
  </si>
  <si>
    <t>Atbalsta fonds vistrūcīgākajām personām (Baldone)</t>
  </si>
  <si>
    <t>Mērķdotācija maznodrošinātiem iedz.un asistentiem(soc.dienests Ķekava)</t>
  </si>
  <si>
    <t>Sporta komplekss (Baldone)</t>
  </si>
  <si>
    <t>Kultūras centrs "Baldone"</t>
  </si>
  <si>
    <t>Mākslinieciskās pašdarbības kolektīvu vadītāji</t>
  </si>
  <si>
    <t>Mākslin.pašdarbības kolektīvu vadītāji (Baldone)</t>
  </si>
  <si>
    <t>Projekts Sabiedriskie darbi Baldone</t>
  </si>
  <si>
    <t>2021.apstiprināts Ķekava</t>
  </si>
  <si>
    <t>2021.apstiprināts Baldone</t>
  </si>
  <si>
    <t>2021.apstiprināts Apvienotais</t>
  </si>
  <si>
    <t>18.6.4.0.</t>
  </si>
  <si>
    <t>Dotācija no PFIF</t>
  </si>
  <si>
    <t>03.600</t>
  </si>
  <si>
    <t>Kultūra</t>
  </si>
  <si>
    <t>Sporta komplekss terneri (Baldone)</t>
  </si>
  <si>
    <t>Sabiedriskā kārtība un drošība</t>
  </si>
  <si>
    <t>1.pielikums</t>
  </si>
  <si>
    <t>2.pielikums</t>
  </si>
  <si>
    <t>4.pielikums</t>
  </si>
  <si>
    <t>ZIEDOJUMU IEŅĒMUMI</t>
  </si>
  <si>
    <t>23.4.1.0.</t>
  </si>
  <si>
    <t>23.5.1.0.</t>
  </si>
  <si>
    <t>Līdzekļu atlikums gada sākumā</t>
  </si>
  <si>
    <t>ZIEDOJUMU IZDEVUMI</t>
  </si>
  <si>
    <t>Pašvaldību teritoriju un mājokļu apsaimniekošana</t>
  </si>
  <si>
    <t>Izglītība</t>
  </si>
  <si>
    <t>Sociālā aizsardzība</t>
  </si>
  <si>
    <t>KOPĀ  IZDEVUMI</t>
  </si>
  <si>
    <t>ZIEDOJUMI</t>
  </si>
  <si>
    <t>Pašvaldība</t>
  </si>
  <si>
    <t>Atlikums uz gada beigām</t>
  </si>
  <si>
    <t>IEŅĒMUMI</t>
  </si>
  <si>
    <t>Saņemtie ziedojumi no jurid. pers.</t>
  </si>
  <si>
    <t>Saņemtie ziedojumi no fizisk. pers.</t>
  </si>
  <si>
    <t>Atlikums uz  gada sākumu</t>
  </si>
  <si>
    <t>Klientu apkalpošanas centra izveide (Baldone)</t>
  </si>
  <si>
    <t>Pašvaldība (Baldone)</t>
  </si>
  <si>
    <t>Materiāli</t>
  </si>
  <si>
    <t>saistošajiem noteikumiem Nr.18/2021</t>
  </si>
  <si>
    <t>Ķekavas novada domes 2021.gada 29.jūlija</t>
  </si>
  <si>
    <t>Domes priekšsēdētājs:             (*PARAKSTS)                        J.Žilko</t>
  </si>
  <si>
    <t xml:space="preserve">            (PARAKSTS*)          </t>
  </si>
  <si>
    <t xml:space="preserve">*ŠIS  DOKUMENTS  IR  ELEKTRONISKI  PARAKSTĪTS  AR  DROŠU </t>
  </si>
  <si>
    <t>ELEKTRONISKO  PARAKSTU  UN  SATUR  LAIKA  ZĪMOGU.</t>
  </si>
  <si>
    <t>Domes priekšsēdētājs:</t>
  </si>
  <si>
    <r>
      <t>Mater.,preces, invent.virs</t>
    </r>
    <r>
      <rPr>
        <i/>
        <sz val="8"/>
        <color indexed="8"/>
        <rFont val="Times New Roman"/>
        <family val="1"/>
      </rPr>
      <t xml:space="preserve"> euro</t>
    </r>
    <r>
      <rPr>
        <sz val="8"/>
        <color indexed="8"/>
        <rFont val="Times New Roman"/>
        <family val="1"/>
      </rPr>
      <t xml:space="preserve"> 500</t>
    </r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</si>
</sst>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0" fillId="20" borderId="0" applyNumberFormat="0" applyBorder="0" applyAlignment="0" applyProtection="0"/>
    <xf numFmtId="0" fontId="51" fillId="14" borderId="0" applyNumberFormat="0" applyBorder="0" applyAlignment="0" applyProtection="0"/>
    <xf numFmtId="0" fontId="0" fillId="21" borderId="0" applyNumberFormat="0" applyBorder="0" applyAlignment="0" applyProtection="0"/>
    <xf numFmtId="0" fontId="51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7" borderId="1" applyNumberFormat="0" applyAlignment="0" applyProtection="0"/>
    <xf numFmtId="0" fontId="61" fillId="0" borderId="6" applyNumberFormat="0" applyFill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64" fillId="34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3" fontId="7" fillId="18" borderId="10" xfId="0" applyNumberFormat="1" applyFont="1" applyFill="1" applyBorder="1" applyAlignment="1">
      <alignment horizontal="right" vertical="center"/>
    </xf>
    <xf numFmtId="3" fontId="12" fillId="18" borderId="10" xfId="0" applyNumberFormat="1" applyFont="1" applyFill="1" applyBorder="1" applyAlignment="1">
      <alignment/>
    </xf>
    <xf numFmtId="49" fontId="7" fillId="18" borderId="10" xfId="0" applyNumberFormat="1" applyFont="1" applyFill="1" applyBorder="1" applyAlignment="1">
      <alignment horizontal="left"/>
    </xf>
    <xf numFmtId="49" fontId="9" fillId="41" borderId="10" xfId="0" applyNumberFormat="1" applyFont="1" applyFill="1" applyBorder="1" applyAlignment="1">
      <alignment horizontal="left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186" fontId="9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67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1" fontId="1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2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3" fontId="7" fillId="18" borderId="1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6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75" fillId="0" borderId="0" xfId="0" applyFont="1" applyAlignment="1">
      <alignment/>
    </xf>
    <xf numFmtId="0" fontId="9" fillId="0" borderId="12" xfId="0" applyFont="1" applyBorder="1" applyAlignment="1">
      <alignment/>
    </xf>
    <xf numFmtId="0" fontId="13" fillId="0" borderId="0" xfId="0" applyFont="1" applyFill="1" applyAlignment="1">
      <alignment/>
    </xf>
    <xf numFmtId="49" fontId="9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76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3" fillId="0" borderId="12" xfId="70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77" fillId="0" borderId="13" xfId="0" applyFont="1" applyBorder="1" applyAlignment="1">
      <alignment/>
    </xf>
    <xf numFmtId="0" fontId="3" fillId="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9" fillId="0" borderId="0" xfId="0" applyFont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9" fillId="41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3" fontId="69" fillId="0" borderId="1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186" fontId="9" fillId="0" borderId="1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78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9" fillId="0" borderId="0" xfId="0" applyFont="1" applyFill="1" applyAlignment="1">
      <alignment horizontal="right"/>
    </xf>
    <xf numFmtId="3" fontId="68" fillId="0" borderId="0" xfId="0" applyNumberFormat="1" applyFont="1" applyFill="1" applyAlignment="1">
      <alignment/>
    </xf>
    <xf numFmtId="3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9" fillId="18" borderId="10" xfId="0" applyFont="1" applyFill="1" applyBorder="1" applyAlignment="1">
      <alignment horizontal="left"/>
    </xf>
    <xf numFmtId="0" fontId="9" fillId="18" borderId="10" xfId="0" applyFont="1" applyFill="1" applyBorder="1" applyAlignment="1">
      <alignment/>
    </xf>
    <xf numFmtId="0" fontId="9" fillId="41" borderId="0" xfId="0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3" xfId="0" applyFont="1" applyBorder="1" applyAlignment="1">
      <alignment/>
    </xf>
    <xf numFmtId="0" fontId="22" fillId="0" borderId="13" xfId="0" applyFont="1" applyBorder="1" applyAlignment="1">
      <alignment horizontal="center" vertical="top"/>
    </xf>
    <xf numFmtId="0" fontId="22" fillId="0" borderId="19" xfId="70" applyFont="1" applyBorder="1" applyAlignment="1">
      <alignment/>
      <protection/>
    </xf>
    <xf numFmtId="0" fontId="75" fillId="0" borderId="0" xfId="0" applyFont="1" applyAlignment="1">
      <alignment horizontal="left" vertical="center"/>
    </xf>
    <xf numFmtId="0" fontId="22" fillId="0" borderId="13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7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3" fillId="6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/>
    </xf>
    <xf numFmtId="3" fontId="23" fillId="40" borderId="10" xfId="0" applyNumberFormat="1" applyFont="1" applyFill="1" applyBorder="1" applyAlignment="1">
      <alignment/>
    </xf>
    <xf numFmtId="0" fontId="23" fillId="6" borderId="15" xfId="0" applyFont="1" applyFill="1" applyBorder="1" applyAlignment="1">
      <alignment horizontal="center" vertical="center" wrapText="1"/>
    </xf>
    <xf numFmtId="3" fontId="24" fillId="6" borderId="10" xfId="0" applyNumberFormat="1" applyFont="1" applyFill="1" applyBorder="1" applyAlignment="1">
      <alignment/>
    </xf>
    <xf numFmtId="0" fontId="26" fillId="42" borderId="14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right" vertical="top"/>
    </xf>
    <xf numFmtId="0" fontId="23" fillId="42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23" fillId="0" borderId="21" xfId="70" applyFont="1" applyBorder="1" applyAlignment="1">
      <alignment horizontal="center" vertical="center" wrapText="1"/>
      <protection/>
    </xf>
    <xf numFmtId="0" fontId="81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3" fontId="23" fillId="43" borderId="10" xfId="0" applyNumberFormat="1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7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75" fillId="40" borderId="10" xfId="0" applyFont="1" applyFill="1" applyBorder="1" applyAlignment="1">
      <alignment/>
    </xf>
    <xf numFmtId="0" fontId="18" fillId="40" borderId="1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9" xfId="70" applyFont="1" applyBorder="1" applyAlignment="1">
      <alignment horizontal="left" wrapText="1"/>
      <protection/>
    </xf>
    <xf numFmtId="0" fontId="83" fillId="0" borderId="13" xfId="0" applyFont="1" applyBorder="1" applyAlignment="1">
      <alignment/>
    </xf>
    <xf numFmtId="0" fontId="22" fillId="0" borderId="19" xfId="69" applyFont="1" applyBorder="1" applyAlignment="1">
      <alignment wrapText="1"/>
      <protection/>
    </xf>
    <xf numFmtId="0" fontId="79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2" fillId="0" borderId="19" xfId="70" applyFont="1" applyBorder="1" applyAlignment="1">
      <alignment horizontal="left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rmal 3" xfId="70"/>
    <cellStyle name="Normal 4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workbookViewId="0" topLeftCell="A250">
      <selection activeCell="A259" sqref="A259:A261"/>
    </sheetView>
  </sheetViews>
  <sheetFormatPr defaultColWidth="9.140625" defaultRowHeight="15"/>
  <cols>
    <col min="1" max="1" width="8.00390625" style="41" customWidth="1"/>
    <col min="2" max="2" width="53.57421875" style="41" customWidth="1"/>
    <col min="3" max="3" width="18.8515625" style="41" customWidth="1"/>
    <col min="4" max="5" width="17.421875" style="41" customWidth="1"/>
    <col min="6" max="6" width="7.7109375" style="41" customWidth="1"/>
    <col min="7" max="7" width="18.421875" style="41" customWidth="1"/>
    <col min="8" max="8" width="12.28125" style="41" customWidth="1"/>
    <col min="9" max="16384" width="9.140625" style="41" customWidth="1"/>
  </cols>
  <sheetData>
    <row r="1" spans="1:5" ht="15">
      <c r="A1" s="149" t="s">
        <v>479</v>
      </c>
      <c r="D1" s="42"/>
      <c r="E1" s="86"/>
    </row>
    <row r="2" spans="1:5" ht="15">
      <c r="A2" s="150" t="s">
        <v>502</v>
      </c>
      <c r="D2" s="102"/>
      <c r="E2" s="102"/>
    </row>
    <row r="3" spans="1:5" ht="15">
      <c r="A3" s="150" t="s">
        <v>501</v>
      </c>
      <c r="D3" s="53"/>
      <c r="E3" s="102"/>
    </row>
    <row r="4" spans="4:5" ht="14.25">
      <c r="D4" s="102"/>
      <c r="E4" s="102"/>
    </row>
    <row r="5" spans="1:5" ht="15">
      <c r="A5" s="12"/>
      <c r="B5" s="151" t="s">
        <v>85</v>
      </c>
      <c r="C5" s="13"/>
      <c r="D5" s="13"/>
      <c r="E5" s="13"/>
    </row>
    <row r="6" spans="1:8" ht="24">
      <c r="A6" s="31" t="s">
        <v>86</v>
      </c>
      <c r="B6" s="31" t="s">
        <v>87</v>
      </c>
      <c r="C6" s="107" t="s">
        <v>470</v>
      </c>
      <c r="D6" s="107" t="s">
        <v>471</v>
      </c>
      <c r="E6" s="107" t="s">
        <v>472</v>
      </c>
      <c r="G6" s="47"/>
      <c r="H6" s="47"/>
    </row>
    <row r="7" spans="1:8" ht="14.25">
      <c r="A7" s="18" t="s">
        <v>88</v>
      </c>
      <c r="B7" s="19" t="s">
        <v>89</v>
      </c>
      <c r="C7" s="57">
        <v>25012326</v>
      </c>
      <c r="D7" s="57">
        <v>3839428</v>
      </c>
      <c r="E7" s="57">
        <f>SUM(C7:D7)</f>
        <v>28851754</v>
      </c>
      <c r="F7" s="20"/>
      <c r="G7" s="48"/>
      <c r="H7" s="47"/>
    </row>
    <row r="8" spans="1:8" ht="14.25">
      <c r="A8" s="18" t="s">
        <v>90</v>
      </c>
      <c r="B8" s="19" t="s">
        <v>254</v>
      </c>
      <c r="C8" s="57">
        <v>0</v>
      </c>
      <c r="D8" s="57">
        <v>0</v>
      </c>
      <c r="E8" s="57"/>
      <c r="F8" s="20"/>
      <c r="G8" s="48"/>
      <c r="H8" s="47"/>
    </row>
    <row r="9" spans="1:8" ht="14.25">
      <c r="A9" s="21" t="s">
        <v>91</v>
      </c>
      <c r="B9" s="22" t="s">
        <v>92</v>
      </c>
      <c r="C9" s="58">
        <f>SUM(C7:C8)</f>
        <v>25012326</v>
      </c>
      <c r="D9" s="58">
        <f>SUM(D7:D8)</f>
        <v>3839428</v>
      </c>
      <c r="E9" s="58">
        <f>SUM(E7:E8)</f>
        <v>28851754</v>
      </c>
      <c r="F9" s="47"/>
      <c r="G9" s="47"/>
      <c r="H9" s="47"/>
    </row>
    <row r="10" spans="1:9" ht="14.25">
      <c r="A10" s="23" t="s">
        <v>93</v>
      </c>
      <c r="B10" s="19" t="s">
        <v>94</v>
      </c>
      <c r="C10" s="57">
        <v>1410591</v>
      </c>
      <c r="D10" s="57">
        <v>233710</v>
      </c>
      <c r="E10" s="57">
        <f>SUM(C10:D10)</f>
        <v>1644301</v>
      </c>
      <c r="F10" s="37"/>
      <c r="G10" s="42"/>
      <c r="H10" s="42"/>
      <c r="I10" s="86"/>
    </row>
    <row r="11" spans="1:9" ht="14.25">
      <c r="A11" s="23" t="s">
        <v>95</v>
      </c>
      <c r="B11" s="19" t="s">
        <v>96</v>
      </c>
      <c r="C11" s="57">
        <v>140000</v>
      </c>
      <c r="D11" s="57">
        <v>35500</v>
      </c>
      <c r="E11" s="57">
        <f>SUM(C11:D11)</f>
        <v>175500</v>
      </c>
      <c r="F11" s="37"/>
      <c r="G11" s="42"/>
      <c r="H11" s="100"/>
      <c r="I11" s="99"/>
    </row>
    <row r="12" spans="1:9" ht="14.25">
      <c r="A12" s="21" t="s">
        <v>97</v>
      </c>
      <c r="B12" s="22" t="s">
        <v>3</v>
      </c>
      <c r="C12" s="24">
        <f>SUM(C10:C11)</f>
        <v>1550591</v>
      </c>
      <c r="D12" s="24">
        <f>SUM(D10:D11)</f>
        <v>269210</v>
      </c>
      <c r="E12" s="24">
        <f>SUM(E10:E11)</f>
        <v>1819801</v>
      </c>
      <c r="F12" s="47"/>
      <c r="G12" s="39"/>
      <c r="H12" s="53"/>
      <c r="I12" s="99"/>
    </row>
    <row r="13" spans="1:9" ht="14.25">
      <c r="A13" s="23" t="s">
        <v>98</v>
      </c>
      <c r="B13" s="19" t="s">
        <v>99</v>
      </c>
      <c r="C13" s="57">
        <v>920000</v>
      </c>
      <c r="D13" s="57">
        <v>43790</v>
      </c>
      <c r="E13" s="57">
        <f>SUM(C13:D13)</f>
        <v>963790</v>
      </c>
      <c r="F13" s="43"/>
      <c r="G13" s="36"/>
      <c r="H13" s="99"/>
      <c r="I13" s="99"/>
    </row>
    <row r="14" spans="1:8" ht="14.25">
      <c r="A14" s="23" t="s">
        <v>100</v>
      </c>
      <c r="B14" s="19" t="s">
        <v>101</v>
      </c>
      <c r="C14" s="57">
        <v>50000</v>
      </c>
      <c r="D14" s="57">
        <v>6000</v>
      </c>
      <c r="E14" s="57">
        <f>SUM(C14:D14)</f>
        <v>56000</v>
      </c>
      <c r="F14" s="47"/>
      <c r="G14" s="45"/>
      <c r="H14" s="47"/>
    </row>
    <row r="15" spans="1:8" ht="14.25">
      <c r="A15" s="21" t="s">
        <v>102</v>
      </c>
      <c r="B15" s="22" t="s">
        <v>3</v>
      </c>
      <c r="C15" s="24">
        <f>SUM(C13:C14)</f>
        <v>970000</v>
      </c>
      <c r="D15" s="24">
        <f>SUM(D13:D14)</f>
        <v>49790</v>
      </c>
      <c r="E15" s="24">
        <f>SUM(E13:E14)</f>
        <v>1019790</v>
      </c>
      <c r="F15" s="47"/>
      <c r="G15" s="44"/>
      <c r="H15" s="47"/>
    </row>
    <row r="16" spans="1:8" ht="14.25">
      <c r="A16" s="23" t="s">
        <v>103</v>
      </c>
      <c r="B16" s="19" t="s">
        <v>104</v>
      </c>
      <c r="C16" s="57">
        <v>580000</v>
      </c>
      <c r="D16" s="57">
        <v>40612</v>
      </c>
      <c r="E16" s="57">
        <f>SUM(C16:D16)</f>
        <v>620612</v>
      </c>
      <c r="F16" s="100"/>
      <c r="G16" s="45"/>
      <c r="H16" s="47"/>
    </row>
    <row r="17" spans="1:8" ht="14.25">
      <c r="A17" s="23" t="s">
        <v>105</v>
      </c>
      <c r="B17" s="19" t="s">
        <v>106</v>
      </c>
      <c r="C17" s="57">
        <v>65000</v>
      </c>
      <c r="D17" s="57">
        <v>7000</v>
      </c>
      <c r="E17" s="57">
        <f>SUM(C17:D17)</f>
        <v>72000</v>
      </c>
      <c r="F17" s="99"/>
      <c r="G17" s="46"/>
      <c r="H17" s="47"/>
    </row>
    <row r="18" spans="1:7" ht="14.25">
      <c r="A18" s="21" t="s">
        <v>107</v>
      </c>
      <c r="B18" s="22" t="s">
        <v>108</v>
      </c>
      <c r="C18" s="24">
        <f>SUM(C16:C17)</f>
        <v>645000</v>
      </c>
      <c r="D18" s="24">
        <f>SUM(D16:D17)</f>
        <v>47612</v>
      </c>
      <c r="E18" s="24">
        <f>SUM(E16:E17)</f>
        <v>692612</v>
      </c>
      <c r="F18" s="99"/>
      <c r="G18" s="20"/>
    </row>
    <row r="19" spans="1:7" ht="14.25">
      <c r="A19" s="23" t="s">
        <v>109</v>
      </c>
      <c r="B19" s="19" t="s">
        <v>110</v>
      </c>
      <c r="C19" s="57">
        <v>5000</v>
      </c>
      <c r="D19" s="57">
        <v>0</v>
      </c>
      <c r="E19" s="57">
        <f>SUM(C19:D19)</f>
        <v>5000</v>
      </c>
      <c r="F19" s="99"/>
      <c r="G19" s="20"/>
    </row>
    <row r="20" spans="1:5" ht="14.25">
      <c r="A20" s="21" t="s">
        <v>111</v>
      </c>
      <c r="B20" s="22" t="s">
        <v>3</v>
      </c>
      <c r="C20" s="24">
        <f>SUM(C19)</f>
        <v>5000</v>
      </c>
      <c r="D20" s="24">
        <f>SUM(D19)</f>
        <v>0</v>
      </c>
      <c r="E20" s="24">
        <f>SUM(E19)</f>
        <v>5000</v>
      </c>
    </row>
    <row r="21" spans="1:5" ht="14.25">
      <c r="A21" s="65" t="s">
        <v>247</v>
      </c>
      <c r="B21" s="63" t="s">
        <v>57</v>
      </c>
      <c r="C21" s="67">
        <v>155000</v>
      </c>
      <c r="D21" s="67">
        <v>1500</v>
      </c>
      <c r="E21" s="67">
        <f>SUM(C21:D21)</f>
        <v>156500</v>
      </c>
    </row>
    <row r="22" spans="1:5" ht="14.25">
      <c r="A22" s="21" t="s">
        <v>301</v>
      </c>
      <c r="B22" s="22" t="s">
        <v>3</v>
      </c>
      <c r="C22" s="24">
        <f>SUM(C21)</f>
        <v>155000</v>
      </c>
      <c r="D22" s="24">
        <f>SUM(D21)</f>
        <v>1500</v>
      </c>
      <c r="E22" s="24">
        <f>SUM(E21)</f>
        <v>156500</v>
      </c>
    </row>
    <row r="23" spans="1:6" ht="14.25">
      <c r="A23" s="23" t="s">
        <v>419</v>
      </c>
      <c r="B23" s="19" t="s">
        <v>112</v>
      </c>
      <c r="C23" s="57">
        <v>1000</v>
      </c>
      <c r="D23" s="57">
        <v>0</v>
      </c>
      <c r="E23" s="57">
        <f>SUM(C23:D23)</f>
        <v>1000</v>
      </c>
      <c r="F23" s="47"/>
    </row>
    <row r="24" spans="1:6" ht="14.25">
      <c r="A24" s="23" t="s">
        <v>335</v>
      </c>
      <c r="B24" s="19" t="s">
        <v>336</v>
      </c>
      <c r="C24" s="57">
        <v>0</v>
      </c>
      <c r="D24" s="57">
        <v>0</v>
      </c>
      <c r="E24" s="57">
        <f>SUM(C24:D24)</f>
        <v>0</v>
      </c>
      <c r="F24" s="47"/>
    </row>
    <row r="25" spans="1:5" ht="14.25">
      <c r="A25" s="21" t="s">
        <v>113</v>
      </c>
      <c r="B25" s="22" t="s">
        <v>3</v>
      </c>
      <c r="C25" s="24">
        <f>SUM(C23:C24)</f>
        <v>1000</v>
      </c>
      <c r="D25" s="24">
        <f>SUM(D23:D24)</f>
        <v>0</v>
      </c>
      <c r="E25" s="24">
        <f>SUM(E23:E24)</f>
        <v>1000</v>
      </c>
    </row>
    <row r="26" spans="1:7" ht="14.25">
      <c r="A26" s="18" t="s">
        <v>114</v>
      </c>
      <c r="B26" s="19" t="s">
        <v>115</v>
      </c>
      <c r="C26" s="57">
        <v>3530</v>
      </c>
      <c r="D26" s="57">
        <v>0</v>
      </c>
      <c r="E26" s="57">
        <f>SUM(C26:D26)</f>
        <v>3530</v>
      </c>
      <c r="F26" s="47"/>
      <c r="G26" s="20"/>
    </row>
    <row r="27" spans="1:7" ht="14.25">
      <c r="A27" s="18" t="s">
        <v>116</v>
      </c>
      <c r="B27" s="19" t="s">
        <v>117</v>
      </c>
      <c r="C27" s="57">
        <v>150</v>
      </c>
      <c r="D27" s="57">
        <v>300</v>
      </c>
      <c r="E27" s="57">
        <f>SUM(C27:D27)</f>
        <v>450</v>
      </c>
      <c r="F27" s="47"/>
      <c r="G27" s="20"/>
    </row>
    <row r="28" spans="1:7" ht="14.25">
      <c r="A28" s="23" t="s">
        <v>118</v>
      </c>
      <c r="B28" s="19" t="s">
        <v>119</v>
      </c>
      <c r="C28" s="57">
        <v>2500</v>
      </c>
      <c r="D28" s="57">
        <v>800</v>
      </c>
      <c r="E28" s="57">
        <f>SUM(C28:D28)</f>
        <v>3300</v>
      </c>
      <c r="F28" s="47"/>
      <c r="G28" s="20"/>
    </row>
    <row r="29" spans="1:7" ht="14.25">
      <c r="A29" s="23" t="s">
        <v>120</v>
      </c>
      <c r="B29" s="19" t="s">
        <v>121</v>
      </c>
      <c r="C29" s="57">
        <v>30</v>
      </c>
      <c r="D29" s="57">
        <v>350</v>
      </c>
      <c r="E29" s="57">
        <f>SUM(C29:D29)</f>
        <v>380</v>
      </c>
      <c r="F29" s="47"/>
      <c r="G29" s="20"/>
    </row>
    <row r="30" spans="1:7" ht="14.25">
      <c r="A30" s="21" t="s">
        <v>122</v>
      </c>
      <c r="B30" s="22" t="s">
        <v>92</v>
      </c>
      <c r="C30" s="24">
        <f>SUM(C26:C29)</f>
        <v>6210</v>
      </c>
      <c r="D30" s="24">
        <f>SUM(D26:D29)</f>
        <v>1450</v>
      </c>
      <c r="E30" s="24">
        <f>SUM(E26:E29)</f>
        <v>7660</v>
      </c>
      <c r="F30" s="47"/>
      <c r="G30" s="20"/>
    </row>
    <row r="31" spans="1:7" ht="14.25">
      <c r="A31" s="18" t="s">
        <v>420</v>
      </c>
      <c r="B31" s="19" t="s">
        <v>421</v>
      </c>
      <c r="C31" s="57">
        <v>0</v>
      </c>
      <c r="D31" s="57">
        <v>500</v>
      </c>
      <c r="E31" s="57">
        <f aca="true" t="shared" si="0" ref="E31:E38">SUM(C31:D31)</f>
        <v>500</v>
      </c>
      <c r="F31" s="47"/>
      <c r="G31" s="20"/>
    </row>
    <row r="32" spans="1:7" ht="14.25">
      <c r="A32" s="18" t="s">
        <v>123</v>
      </c>
      <c r="B32" s="19" t="s">
        <v>124</v>
      </c>
      <c r="C32" s="57">
        <v>200</v>
      </c>
      <c r="D32" s="57">
        <v>200</v>
      </c>
      <c r="E32" s="57">
        <f t="shared" si="0"/>
        <v>400</v>
      </c>
      <c r="F32" s="47"/>
      <c r="G32" s="20"/>
    </row>
    <row r="33" spans="1:8" ht="14.25">
      <c r="A33" s="18" t="s">
        <v>125</v>
      </c>
      <c r="B33" s="19" t="s">
        <v>126</v>
      </c>
      <c r="C33" s="57">
        <v>7000</v>
      </c>
      <c r="D33" s="57">
        <v>5000</v>
      </c>
      <c r="E33" s="57">
        <f t="shared" si="0"/>
        <v>12000</v>
      </c>
      <c r="F33" s="20"/>
      <c r="G33" s="20"/>
      <c r="H33" s="20"/>
    </row>
    <row r="34" spans="1:7" ht="14.25">
      <c r="A34" s="18" t="s">
        <v>127</v>
      </c>
      <c r="B34" s="19" t="s">
        <v>128</v>
      </c>
      <c r="C34" s="57">
        <v>1500</v>
      </c>
      <c r="D34" s="57">
        <v>50</v>
      </c>
      <c r="E34" s="57">
        <f t="shared" si="0"/>
        <v>1550</v>
      </c>
      <c r="F34" s="47"/>
      <c r="G34" s="20"/>
    </row>
    <row r="35" spans="1:8" ht="14.25">
      <c r="A35" s="18" t="s">
        <v>129</v>
      </c>
      <c r="B35" s="19" t="s">
        <v>130</v>
      </c>
      <c r="C35" s="57">
        <v>500</v>
      </c>
      <c r="D35" s="57">
        <v>1400</v>
      </c>
      <c r="E35" s="57">
        <f t="shared" si="0"/>
        <v>1900</v>
      </c>
      <c r="F35" s="20"/>
      <c r="G35" s="20"/>
      <c r="H35" s="20"/>
    </row>
    <row r="36" spans="1:8" ht="14.25">
      <c r="A36" s="18" t="s">
        <v>422</v>
      </c>
      <c r="B36" s="19" t="s">
        <v>423</v>
      </c>
      <c r="C36" s="57">
        <v>0</v>
      </c>
      <c r="D36" s="57">
        <v>50</v>
      </c>
      <c r="E36" s="57">
        <f t="shared" si="0"/>
        <v>50</v>
      </c>
      <c r="F36" s="20"/>
      <c r="G36" s="20"/>
      <c r="H36" s="20"/>
    </row>
    <row r="37" spans="1:7" ht="14.25">
      <c r="A37" s="18" t="s">
        <v>131</v>
      </c>
      <c r="B37" s="19" t="s">
        <v>132</v>
      </c>
      <c r="C37" s="57">
        <v>12000</v>
      </c>
      <c r="D37" s="57">
        <v>5100</v>
      </c>
      <c r="E37" s="57">
        <f t="shared" si="0"/>
        <v>17100</v>
      </c>
      <c r="F37" s="47"/>
      <c r="G37" s="20"/>
    </row>
    <row r="38" spans="1:7" ht="14.25">
      <c r="A38" s="18" t="s">
        <v>133</v>
      </c>
      <c r="B38" s="19" t="s">
        <v>134</v>
      </c>
      <c r="C38" s="57">
        <v>5000</v>
      </c>
      <c r="D38" s="57">
        <v>1100</v>
      </c>
      <c r="E38" s="57">
        <f t="shared" si="0"/>
        <v>6100</v>
      </c>
      <c r="F38" s="20"/>
      <c r="G38" s="20"/>
    </row>
    <row r="39" spans="1:7" ht="14.25">
      <c r="A39" s="26" t="s">
        <v>135</v>
      </c>
      <c r="B39" s="22" t="s">
        <v>3</v>
      </c>
      <c r="C39" s="24">
        <f>SUM(C31:C38)</f>
        <v>26200</v>
      </c>
      <c r="D39" s="24">
        <f>SUM(D31:D38)</f>
        <v>13400</v>
      </c>
      <c r="E39" s="24">
        <f>SUM(E31:E38)</f>
        <v>39600</v>
      </c>
      <c r="F39" s="47"/>
      <c r="G39" s="20"/>
    </row>
    <row r="40" spans="1:8" ht="14.25">
      <c r="A40" s="27" t="s">
        <v>136</v>
      </c>
      <c r="B40" s="28" t="s">
        <v>137</v>
      </c>
      <c r="C40" s="108">
        <v>18600</v>
      </c>
      <c r="D40" s="108">
        <v>7100</v>
      </c>
      <c r="E40" s="108">
        <f>SUM(C40:D40)</f>
        <v>25700</v>
      </c>
      <c r="F40" s="20"/>
      <c r="G40" s="20"/>
      <c r="H40" s="20"/>
    </row>
    <row r="41" spans="1:8" ht="14.25">
      <c r="A41" s="27" t="s">
        <v>259</v>
      </c>
      <c r="B41" s="28" t="s">
        <v>258</v>
      </c>
      <c r="C41" s="108">
        <v>4800</v>
      </c>
      <c r="D41" s="108">
        <v>3000</v>
      </c>
      <c r="E41" s="108">
        <f>SUM(C41:D41)</f>
        <v>7800</v>
      </c>
      <c r="F41" s="20"/>
      <c r="G41" s="20"/>
      <c r="H41" s="20"/>
    </row>
    <row r="42" spans="1:7" ht="14.25">
      <c r="A42" s="21" t="s">
        <v>138</v>
      </c>
      <c r="B42" s="22" t="s">
        <v>3</v>
      </c>
      <c r="C42" s="24">
        <f>SUM(C40:C41)</f>
        <v>23400</v>
      </c>
      <c r="D42" s="24">
        <f>SUM(D40:D41)</f>
        <v>10100</v>
      </c>
      <c r="E42" s="24">
        <f>SUM(E40:E41)</f>
        <v>33500</v>
      </c>
      <c r="F42" s="47"/>
      <c r="G42" s="20"/>
    </row>
    <row r="43" spans="1:7" ht="14.25">
      <c r="A43" s="65" t="s">
        <v>320</v>
      </c>
      <c r="B43" s="63" t="s">
        <v>321</v>
      </c>
      <c r="C43" s="67">
        <v>300</v>
      </c>
      <c r="D43" s="67">
        <v>0</v>
      </c>
      <c r="E43" s="67">
        <f>SUM(C43:D43)</f>
        <v>300</v>
      </c>
      <c r="F43" s="47"/>
      <c r="G43" s="20"/>
    </row>
    <row r="44" spans="1:7" ht="14.25">
      <c r="A44" s="23" t="s">
        <v>424</v>
      </c>
      <c r="B44" s="19" t="s">
        <v>425</v>
      </c>
      <c r="C44" s="57">
        <v>0</v>
      </c>
      <c r="D44" s="57">
        <v>2300</v>
      </c>
      <c r="E44" s="57">
        <f>SUM(C44:D44)</f>
        <v>2300</v>
      </c>
      <c r="F44" s="47"/>
      <c r="G44" s="20"/>
    </row>
    <row r="45" spans="1:7" ht="14.25">
      <c r="A45" s="29" t="s">
        <v>139</v>
      </c>
      <c r="B45" s="28" t="s">
        <v>140</v>
      </c>
      <c r="C45" s="108">
        <v>8000</v>
      </c>
      <c r="D45" s="108">
        <v>10000</v>
      </c>
      <c r="E45" s="108">
        <f>SUM(C45:D45)</f>
        <v>18000</v>
      </c>
      <c r="F45" s="20"/>
      <c r="G45" s="20"/>
    </row>
    <row r="46" spans="1:7" ht="14.25">
      <c r="A46" s="21" t="s">
        <v>141</v>
      </c>
      <c r="B46" s="22" t="s">
        <v>3</v>
      </c>
      <c r="C46" s="24">
        <f>SUM(C43:C45)</f>
        <v>8300</v>
      </c>
      <c r="D46" s="24">
        <f>SUM(D43:D45)</f>
        <v>12300</v>
      </c>
      <c r="E46" s="24">
        <f>SUM(E43:E45)</f>
        <v>20600</v>
      </c>
      <c r="F46" s="47"/>
      <c r="G46" s="20"/>
    </row>
    <row r="47" spans="1:7" ht="14.25">
      <c r="A47" s="18" t="s">
        <v>142</v>
      </c>
      <c r="B47" s="19" t="s">
        <v>143</v>
      </c>
      <c r="C47" s="57">
        <v>130000</v>
      </c>
      <c r="D47" s="57">
        <v>225000</v>
      </c>
      <c r="E47" s="57">
        <f>SUM(C47:D47)</f>
        <v>355000</v>
      </c>
      <c r="F47" s="47"/>
      <c r="G47" s="20"/>
    </row>
    <row r="48" spans="1:7" ht="14.25">
      <c r="A48" s="18" t="s">
        <v>426</v>
      </c>
      <c r="B48" s="19" t="s">
        <v>427</v>
      </c>
      <c r="C48" s="57">
        <v>0</v>
      </c>
      <c r="D48" s="57">
        <v>20000</v>
      </c>
      <c r="E48" s="57">
        <f>SUM(C48:D48)</f>
        <v>20000</v>
      </c>
      <c r="F48" s="47"/>
      <c r="G48" s="20"/>
    </row>
    <row r="49" spans="1:7" ht="14.25">
      <c r="A49" s="18" t="s">
        <v>144</v>
      </c>
      <c r="B49" s="19" t="s">
        <v>145</v>
      </c>
      <c r="C49" s="57">
        <v>32060</v>
      </c>
      <c r="D49" s="57">
        <v>0</v>
      </c>
      <c r="E49" s="57">
        <f>SUM(C49:D49)</f>
        <v>32060</v>
      </c>
      <c r="F49" s="47"/>
      <c r="G49" s="20"/>
    </row>
    <row r="50" spans="1:7" ht="14.25">
      <c r="A50" s="62" t="s">
        <v>428</v>
      </c>
      <c r="B50" s="63" t="s">
        <v>460</v>
      </c>
      <c r="C50" s="67">
        <v>0</v>
      </c>
      <c r="D50" s="67">
        <v>58800</v>
      </c>
      <c r="E50" s="67">
        <f>SUM(C50:D50)</f>
        <v>58800</v>
      </c>
      <c r="F50" s="47"/>
      <c r="G50" s="20"/>
    </row>
    <row r="51" spans="1:7" ht="14.25">
      <c r="A51" s="21" t="s">
        <v>146</v>
      </c>
      <c r="B51" s="22" t="s">
        <v>92</v>
      </c>
      <c r="C51" s="24">
        <f>SUM(C47:C50)</f>
        <v>162060</v>
      </c>
      <c r="D51" s="24">
        <f>SUM(D47:D50)</f>
        <v>303800</v>
      </c>
      <c r="E51" s="24">
        <f>SUM(E47:E50)</f>
        <v>465860</v>
      </c>
      <c r="F51" s="47"/>
      <c r="G51" s="20"/>
    </row>
    <row r="52" spans="1:7" ht="14.25">
      <c r="A52" s="23" t="s">
        <v>246</v>
      </c>
      <c r="B52" s="19" t="s">
        <v>261</v>
      </c>
      <c r="C52" s="57">
        <v>0</v>
      </c>
      <c r="D52" s="57">
        <v>0</v>
      </c>
      <c r="E52" s="57">
        <f>SUM(C52:D52)</f>
        <v>0</v>
      </c>
      <c r="F52" s="47"/>
      <c r="G52" s="20"/>
    </row>
    <row r="53" spans="1:7" ht="14.25">
      <c r="A53" s="23" t="s">
        <v>246</v>
      </c>
      <c r="B53" s="19" t="s">
        <v>262</v>
      </c>
      <c r="C53" s="57">
        <v>20000</v>
      </c>
      <c r="D53" s="57">
        <v>1348</v>
      </c>
      <c r="E53" s="57">
        <f>SUM(C53:D53)</f>
        <v>21348</v>
      </c>
      <c r="F53" s="47"/>
      <c r="G53" s="20"/>
    </row>
    <row r="54" spans="1:7" ht="14.25">
      <c r="A54" s="21" t="s">
        <v>430</v>
      </c>
      <c r="B54" s="22" t="s">
        <v>3</v>
      </c>
      <c r="C54" s="24">
        <f>SUM(C52:C53)</f>
        <v>20000</v>
      </c>
      <c r="D54" s="24">
        <f>SUM(D52:D53)</f>
        <v>1348</v>
      </c>
      <c r="E54" s="24">
        <f>SUM(E52:E53)</f>
        <v>21348</v>
      </c>
      <c r="F54" s="47"/>
      <c r="G54" s="20"/>
    </row>
    <row r="55" spans="1:7" ht="14.25">
      <c r="A55" s="23" t="s">
        <v>147</v>
      </c>
      <c r="B55" s="19" t="s">
        <v>433</v>
      </c>
      <c r="C55" s="57">
        <v>140000</v>
      </c>
      <c r="D55" s="57">
        <v>16560</v>
      </c>
      <c r="E55" s="57">
        <f aca="true" t="shared" si="1" ref="E55:E71">SUM(C55:D55)</f>
        <v>156560</v>
      </c>
      <c r="F55" s="20"/>
      <c r="G55" s="110"/>
    </row>
    <row r="56" spans="1:7" ht="14.25">
      <c r="A56" s="23" t="s">
        <v>148</v>
      </c>
      <c r="B56" s="19" t="s">
        <v>257</v>
      </c>
      <c r="C56" s="57">
        <v>86206</v>
      </c>
      <c r="D56" s="57">
        <v>22791</v>
      </c>
      <c r="E56" s="57">
        <f t="shared" si="1"/>
        <v>108997</v>
      </c>
      <c r="F56" s="20"/>
      <c r="G56" s="110"/>
    </row>
    <row r="57" spans="1:7" ht="14.25">
      <c r="A57" s="23" t="s">
        <v>148</v>
      </c>
      <c r="B57" s="19" t="s">
        <v>149</v>
      </c>
      <c r="C57" s="57">
        <v>4987664</v>
      </c>
      <c r="D57" s="57">
        <v>939420</v>
      </c>
      <c r="E57" s="57">
        <f t="shared" si="1"/>
        <v>5927084</v>
      </c>
      <c r="F57" s="78"/>
      <c r="G57" s="110"/>
    </row>
    <row r="58" spans="1:7" ht="14.25">
      <c r="A58" s="23" t="s">
        <v>148</v>
      </c>
      <c r="B58" s="19" t="s">
        <v>464</v>
      </c>
      <c r="C58" s="57">
        <v>113099</v>
      </c>
      <c r="D58" s="57">
        <v>0</v>
      </c>
      <c r="E58" s="57">
        <f t="shared" si="1"/>
        <v>113099</v>
      </c>
      <c r="F58" s="20"/>
      <c r="G58" s="110"/>
    </row>
    <row r="59" spans="1:7" ht="14.25">
      <c r="A59" s="23" t="s">
        <v>147</v>
      </c>
      <c r="B59" s="19" t="s">
        <v>250</v>
      </c>
      <c r="C59" s="57">
        <v>200000</v>
      </c>
      <c r="D59" s="57">
        <v>0</v>
      </c>
      <c r="E59" s="57">
        <f t="shared" si="1"/>
        <v>200000</v>
      </c>
      <c r="F59" s="20"/>
      <c r="G59" s="110"/>
    </row>
    <row r="60" spans="1:7" ht="14.25">
      <c r="A60" s="23" t="s">
        <v>147</v>
      </c>
      <c r="B60" s="19" t="s">
        <v>271</v>
      </c>
      <c r="C60" s="57">
        <v>7687</v>
      </c>
      <c r="D60" s="57">
        <v>2698</v>
      </c>
      <c r="E60" s="57">
        <f t="shared" si="1"/>
        <v>10385</v>
      </c>
      <c r="F60" s="20"/>
      <c r="G60" s="110"/>
    </row>
    <row r="61" spans="1:7" ht="14.25">
      <c r="A61" s="23" t="s">
        <v>147</v>
      </c>
      <c r="B61" s="19" t="s">
        <v>305</v>
      </c>
      <c r="C61" s="57">
        <v>79028</v>
      </c>
      <c r="D61" s="57">
        <v>0</v>
      </c>
      <c r="E61" s="57">
        <f t="shared" si="1"/>
        <v>79028</v>
      </c>
      <c r="F61" s="20"/>
      <c r="G61" s="110"/>
    </row>
    <row r="62" spans="1:7" ht="14.25">
      <c r="A62" s="23" t="s">
        <v>147</v>
      </c>
      <c r="B62" s="19" t="s">
        <v>324</v>
      </c>
      <c r="C62" s="57">
        <v>18100</v>
      </c>
      <c r="D62" s="57">
        <v>0</v>
      </c>
      <c r="E62" s="57">
        <f t="shared" si="1"/>
        <v>18100</v>
      </c>
      <c r="F62" s="20"/>
      <c r="G62" s="110"/>
    </row>
    <row r="63" spans="1:7" ht="14.25">
      <c r="A63" s="23" t="s">
        <v>147</v>
      </c>
      <c r="B63" s="19" t="s">
        <v>331</v>
      </c>
      <c r="C63" s="57">
        <v>5625</v>
      </c>
      <c r="D63" s="57">
        <v>0</v>
      </c>
      <c r="E63" s="57">
        <f t="shared" si="1"/>
        <v>5625</v>
      </c>
      <c r="F63" s="20"/>
      <c r="G63" s="110"/>
    </row>
    <row r="64" spans="1:7" ht="14.25">
      <c r="A64" s="23" t="s">
        <v>147</v>
      </c>
      <c r="B64" s="19" t="s">
        <v>292</v>
      </c>
      <c r="C64" s="57">
        <v>311369</v>
      </c>
      <c r="D64" s="57">
        <v>120514</v>
      </c>
      <c r="E64" s="57">
        <f t="shared" si="1"/>
        <v>431883</v>
      </c>
      <c r="F64" s="20"/>
      <c r="G64" s="110"/>
    </row>
    <row r="65" spans="1:7" ht="14.25">
      <c r="A65" s="23" t="s">
        <v>147</v>
      </c>
      <c r="B65" s="19" t="s">
        <v>263</v>
      </c>
      <c r="C65" s="57">
        <v>13800</v>
      </c>
      <c r="D65" s="57">
        <v>6900</v>
      </c>
      <c r="E65" s="57">
        <f t="shared" si="1"/>
        <v>20700</v>
      </c>
      <c r="F65" s="20"/>
      <c r="G65" s="110"/>
    </row>
    <row r="66" spans="1:7" ht="14.25">
      <c r="A66" s="23" t="s">
        <v>147</v>
      </c>
      <c r="B66" s="19" t="s">
        <v>260</v>
      </c>
      <c r="C66" s="57">
        <v>9000</v>
      </c>
      <c r="D66" s="57">
        <v>705</v>
      </c>
      <c r="E66" s="57">
        <f t="shared" si="1"/>
        <v>9705</v>
      </c>
      <c r="F66" s="20"/>
      <c r="G66" s="110"/>
    </row>
    <row r="67" spans="1:7" ht="14.25">
      <c r="A67" s="23" t="s">
        <v>147</v>
      </c>
      <c r="B67" s="19" t="s">
        <v>284</v>
      </c>
      <c r="C67" s="57">
        <v>17756</v>
      </c>
      <c r="D67" s="57">
        <v>0</v>
      </c>
      <c r="E67" s="57">
        <f t="shared" si="1"/>
        <v>17756</v>
      </c>
      <c r="F67" s="20"/>
      <c r="G67" s="110"/>
    </row>
    <row r="68" spans="1:7" ht="14.25">
      <c r="A68" s="23" t="s">
        <v>147</v>
      </c>
      <c r="B68" s="19" t="s">
        <v>359</v>
      </c>
      <c r="C68" s="57">
        <v>10400</v>
      </c>
      <c r="D68" s="57">
        <v>0</v>
      </c>
      <c r="E68" s="57">
        <f t="shared" si="1"/>
        <v>10400</v>
      </c>
      <c r="F68" s="20"/>
      <c r="G68" s="110"/>
    </row>
    <row r="69" spans="1:7" ht="14.25">
      <c r="A69" s="23" t="s">
        <v>147</v>
      </c>
      <c r="B69" s="19" t="s">
        <v>461</v>
      </c>
      <c r="C69" s="57">
        <v>0</v>
      </c>
      <c r="D69" s="57">
        <v>3940</v>
      </c>
      <c r="E69" s="57">
        <f t="shared" si="1"/>
        <v>3940</v>
      </c>
      <c r="F69" s="20"/>
      <c r="G69" s="110"/>
    </row>
    <row r="70" spans="1:7" ht="14.25">
      <c r="A70" s="23" t="s">
        <v>147</v>
      </c>
      <c r="B70" s="19" t="s">
        <v>462</v>
      </c>
      <c r="C70" s="57">
        <v>0</v>
      </c>
      <c r="D70" s="57">
        <v>1208</v>
      </c>
      <c r="E70" s="57">
        <f t="shared" si="1"/>
        <v>1208</v>
      </c>
      <c r="F70" s="20"/>
      <c r="G70" s="110"/>
    </row>
    <row r="71" spans="1:7" ht="14.25">
      <c r="A71" s="23" t="s">
        <v>147</v>
      </c>
      <c r="B71" s="19" t="s">
        <v>431</v>
      </c>
      <c r="C71" s="57">
        <v>0</v>
      </c>
      <c r="D71" s="57">
        <v>19696</v>
      </c>
      <c r="E71" s="57">
        <f t="shared" si="1"/>
        <v>19696</v>
      </c>
      <c r="F71" s="20"/>
      <c r="G71" s="110"/>
    </row>
    <row r="72" spans="1:7" ht="14.25">
      <c r="A72" s="21" t="s">
        <v>147</v>
      </c>
      <c r="B72" s="22" t="s">
        <v>3</v>
      </c>
      <c r="C72" s="58">
        <f>SUM(C55:C71)</f>
        <v>5999734</v>
      </c>
      <c r="D72" s="58">
        <f>SUM(D55:D71)</f>
        <v>1134432</v>
      </c>
      <c r="E72" s="58">
        <f>SUM(E55:E71)</f>
        <v>7134166</v>
      </c>
      <c r="F72" s="20"/>
      <c r="G72" s="20"/>
    </row>
    <row r="73" spans="1:7" ht="14.25">
      <c r="A73" s="23" t="s">
        <v>150</v>
      </c>
      <c r="B73" s="19" t="s">
        <v>329</v>
      </c>
      <c r="C73" s="57">
        <v>7969</v>
      </c>
      <c r="D73" s="57">
        <v>0</v>
      </c>
      <c r="E73" s="57">
        <f aca="true" t="shared" si="2" ref="E73:E85">SUM(C73:D73)</f>
        <v>7969</v>
      </c>
      <c r="F73" s="20"/>
      <c r="G73" s="20"/>
    </row>
    <row r="74" spans="1:7" ht="14.25">
      <c r="A74" s="23" t="s">
        <v>299</v>
      </c>
      <c r="B74" s="68" t="s">
        <v>307</v>
      </c>
      <c r="C74" s="109">
        <v>195074</v>
      </c>
      <c r="D74" s="109">
        <v>0</v>
      </c>
      <c r="E74" s="109">
        <f t="shared" si="2"/>
        <v>195074</v>
      </c>
      <c r="F74" s="20"/>
      <c r="G74" s="20"/>
    </row>
    <row r="75" spans="1:7" ht="14.25">
      <c r="A75" s="23" t="s">
        <v>150</v>
      </c>
      <c r="B75" s="63" t="s">
        <v>306</v>
      </c>
      <c r="C75" s="67">
        <v>117646</v>
      </c>
      <c r="D75" s="67">
        <v>0</v>
      </c>
      <c r="E75" s="67">
        <f t="shared" si="2"/>
        <v>117646</v>
      </c>
      <c r="F75" s="20"/>
      <c r="G75" s="20"/>
    </row>
    <row r="76" spans="1:7" ht="14.25">
      <c r="A76" s="23" t="s">
        <v>150</v>
      </c>
      <c r="B76" s="19" t="s">
        <v>304</v>
      </c>
      <c r="C76" s="57">
        <v>2983885</v>
      </c>
      <c r="D76" s="57">
        <v>0</v>
      </c>
      <c r="E76" s="57">
        <f t="shared" si="2"/>
        <v>2983885</v>
      </c>
      <c r="F76" s="47"/>
      <c r="G76" s="20"/>
    </row>
    <row r="77" spans="1:7" ht="14.25">
      <c r="A77" s="23" t="s">
        <v>150</v>
      </c>
      <c r="B77" s="19" t="s">
        <v>264</v>
      </c>
      <c r="C77" s="57">
        <v>77500</v>
      </c>
      <c r="D77" s="57">
        <v>0</v>
      </c>
      <c r="E77" s="57">
        <f t="shared" si="2"/>
        <v>77500</v>
      </c>
      <c r="F77" s="47"/>
      <c r="G77" s="20"/>
    </row>
    <row r="78" spans="1:7" ht="14.25">
      <c r="A78" s="23" t="s">
        <v>150</v>
      </c>
      <c r="B78" s="19" t="s">
        <v>308</v>
      </c>
      <c r="C78" s="57">
        <v>20016</v>
      </c>
      <c r="D78" s="57">
        <v>0</v>
      </c>
      <c r="E78" s="57">
        <f t="shared" si="2"/>
        <v>20016</v>
      </c>
      <c r="F78" s="47"/>
      <c r="G78" s="20"/>
    </row>
    <row r="79" spans="1:7" ht="14.25">
      <c r="A79" s="23" t="s">
        <v>150</v>
      </c>
      <c r="B79" s="19" t="s">
        <v>337</v>
      </c>
      <c r="C79" s="57">
        <v>145500</v>
      </c>
      <c r="D79" s="57">
        <v>0</v>
      </c>
      <c r="E79" s="57">
        <f t="shared" si="2"/>
        <v>145500</v>
      </c>
      <c r="F79" s="47"/>
      <c r="G79" s="20"/>
    </row>
    <row r="80" spans="1:7" ht="14.25">
      <c r="A80" s="23" t="s">
        <v>150</v>
      </c>
      <c r="B80" s="19" t="s">
        <v>268</v>
      </c>
      <c r="C80" s="57">
        <v>92000</v>
      </c>
      <c r="D80" s="57">
        <v>0</v>
      </c>
      <c r="E80" s="57">
        <f t="shared" si="2"/>
        <v>92000</v>
      </c>
      <c r="F80" s="47"/>
      <c r="G80" s="20"/>
    </row>
    <row r="81" spans="1:7" ht="14.25">
      <c r="A81" s="23" t="s">
        <v>150</v>
      </c>
      <c r="B81" s="19" t="s">
        <v>269</v>
      </c>
      <c r="C81" s="57">
        <v>45700</v>
      </c>
      <c r="D81" s="57"/>
      <c r="E81" s="57">
        <f t="shared" si="2"/>
        <v>45700</v>
      </c>
      <c r="F81" s="47"/>
      <c r="G81" s="20"/>
    </row>
    <row r="82" spans="1:7" ht="14.25">
      <c r="A82" s="23" t="s">
        <v>150</v>
      </c>
      <c r="B82" s="19" t="s">
        <v>272</v>
      </c>
      <c r="C82" s="57">
        <v>4858</v>
      </c>
      <c r="D82" s="57">
        <v>0</v>
      </c>
      <c r="E82" s="57">
        <f t="shared" si="2"/>
        <v>4858</v>
      </c>
      <c r="F82" s="47"/>
      <c r="G82" s="20"/>
    </row>
    <row r="83" spans="1:13" ht="14.25">
      <c r="A83" s="23" t="s">
        <v>150</v>
      </c>
      <c r="B83" s="19" t="s">
        <v>429</v>
      </c>
      <c r="C83" s="57">
        <v>0</v>
      </c>
      <c r="D83" s="57">
        <v>4517</v>
      </c>
      <c r="E83" s="57">
        <f t="shared" si="2"/>
        <v>4517</v>
      </c>
      <c r="F83" s="20"/>
      <c r="G83" s="20"/>
      <c r="M83" s="20"/>
    </row>
    <row r="84" spans="1:13" ht="14.25">
      <c r="A84" s="23" t="s">
        <v>147</v>
      </c>
      <c r="B84" s="19" t="s">
        <v>432</v>
      </c>
      <c r="C84" s="57">
        <v>0</v>
      </c>
      <c r="D84" s="57">
        <v>4500</v>
      </c>
      <c r="E84" s="57">
        <f t="shared" si="2"/>
        <v>4500</v>
      </c>
      <c r="F84" s="20"/>
      <c r="G84" s="20"/>
      <c r="M84" s="20"/>
    </row>
    <row r="85" spans="1:13" ht="14.25">
      <c r="A85" s="23" t="s">
        <v>147</v>
      </c>
      <c r="B85" s="19" t="s">
        <v>463</v>
      </c>
      <c r="C85" s="57">
        <v>0</v>
      </c>
      <c r="D85" s="57">
        <v>555</v>
      </c>
      <c r="E85" s="57">
        <f t="shared" si="2"/>
        <v>555</v>
      </c>
      <c r="F85" s="20"/>
      <c r="G85" s="20"/>
      <c r="M85" s="20"/>
    </row>
    <row r="86" spans="1:7" ht="14.25">
      <c r="A86" s="21" t="s">
        <v>150</v>
      </c>
      <c r="B86" s="22" t="s">
        <v>92</v>
      </c>
      <c r="C86" s="24">
        <f>SUM(C73:C85)</f>
        <v>3690148</v>
      </c>
      <c r="D86" s="24">
        <f>SUM(D73:D85)</f>
        <v>9572</v>
      </c>
      <c r="E86" s="24">
        <f>SUM(E73:E85)</f>
        <v>3699720</v>
      </c>
      <c r="F86" s="47"/>
      <c r="G86" s="20"/>
    </row>
    <row r="87" spans="1:7" ht="14.25">
      <c r="A87" s="65" t="s">
        <v>473</v>
      </c>
      <c r="B87" s="63" t="s">
        <v>474</v>
      </c>
      <c r="C87" s="64">
        <v>0</v>
      </c>
      <c r="D87" s="64">
        <v>735430</v>
      </c>
      <c r="E87" s="64">
        <v>0</v>
      </c>
      <c r="F87" s="47"/>
      <c r="G87" s="20"/>
    </row>
    <row r="88" spans="1:7" ht="14.25">
      <c r="A88" s="21" t="s">
        <v>473</v>
      </c>
      <c r="B88" s="22"/>
      <c r="C88" s="24">
        <f>SUM(C87)</f>
        <v>0</v>
      </c>
      <c r="D88" s="24">
        <f>SUM(D87)</f>
        <v>735430</v>
      </c>
      <c r="E88" s="24">
        <v>0</v>
      </c>
      <c r="F88" s="47"/>
      <c r="G88" s="20"/>
    </row>
    <row r="89" spans="1:7" ht="14.25">
      <c r="A89" s="23" t="s">
        <v>303</v>
      </c>
      <c r="B89" s="19" t="s">
        <v>151</v>
      </c>
      <c r="C89" s="57">
        <v>560000</v>
      </c>
      <c r="D89" s="57">
        <v>90000</v>
      </c>
      <c r="E89" s="57">
        <f>SUM(C89:D89)</f>
        <v>650000</v>
      </c>
      <c r="F89" s="47"/>
      <c r="G89" s="20"/>
    </row>
    <row r="90" spans="1:7" ht="14.25">
      <c r="A90" s="23" t="s">
        <v>303</v>
      </c>
      <c r="B90" s="19" t="s">
        <v>365</v>
      </c>
      <c r="C90" s="57">
        <v>6789</v>
      </c>
      <c r="D90" s="57">
        <v>70000</v>
      </c>
      <c r="E90" s="57">
        <f>SUM(C90:D90)</f>
        <v>76789</v>
      </c>
      <c r="F90" s="47"/>
      <c r="G90" s="20"/>
    </row>
    <row r="91" spans="1:7" ht="14.25">
      <c r="A91" s="23" t="s">
        <v>303</v>
      </c>
      <c r="B91" s="19" t="s">
        <v>152</v>
      </c>
      <c r="C91" s="57">
        <v>618470</v>
      </c>
      <c r="D91" s="57">
        <v>0</v>
      </c>
      <c r="E91" s="57">
        <f>SUM(C91:D91)</f>
        <v>618470</v>
      </c>
      <c r="F91" s="20"/>
      <c r="G91" s="20"/>
    </row>
    <row r="92" spans="1:7" ht="14.25">
      <c r="A92" s="21" t="s">
        <v>153</v>
      </c>
      <c r="B92" s="22" t="s">
        <v>3</v>
      </c>
      <c r="C92" s="24">
        <f>SUM(C89:C91)</f>
        <v>1185259</v>
      </c>
      <c r="D92" s="24">
        <f>SUM(D89:D91)</f>
        <v>160000</v>
      </c>
      <c r="E92" s="24">
        <f>SUM(E89:E91)</f>
        <v>1345259</v>
      </c>
      <c r="F92" s="47"/>
      <c r="G92" s="20"/>
    </row>
    <row r="93" spans="1:7" ht="14.25">
      <c r="A93" s="23" t="s">
        <v>360</v>
      </c>
      <c r="B93" s="19" t="s">
        <v>361</v>
      </c>
      <c r="C93" s="57">
        <v>4760</v>
      </c>
      <c r="D93" s="57">
        <v>0</v>
      </c>
      <c r="E93" s="57">
        <f aca="true" t="shared" si="3" ref="E93:E108">SUM(C93:D93)</f>
        <v>4760</v>
      </c>
      <c r="F93" s="47"/>
      <c r="G93" s="20"/>
    </row>
    <row r="94" spans="1:7" ht="14.25">
      <c r="A94" s="23" t="s">
        <v>154</v>
      </c>
      <c r="B94" s="19" t="s">
        <v>155</v>
      </c>
      <c r="C94" s="57">
        <v>500</v>
      </c>
      <c r="D94" s="57">
        <v>0</v>
      </c>
      <c r="E94" s="57">
        <f t="shared" si="3"/>
        <v>500</v>
      </c>
      <c r="F94" s="47"/>
      <c r="G94" s="20"/>
    </row>
    <row r="95" spans="1:7" ht="14.25">
      <c r="A95" s="29" t="s">
        <v>156</v>
      </c>
      <c r="B95" s="28" t="s">
        <v>157</v>
      </c>
      <c r="C95" s="108">
        <v>264</v>
      </c>
      <c r="D95" s="108">
        <v>0</v>
      </c>
      <c r="E95" s="108">
        <f t="shared" si="3"/>
        <v>264</v>
      </c>
      <c r="F95" s="20"/>
      <c r="G95" s="20"/>
    </row>
    <row r="96" spans="1:7" ht="14.25">
      <c r="A96" s="29" t="s">
        <v>158</v>
      </c>
      <c r="B96" s="28" t="s">
        <v>159</v>
      </c>
      <c r="C96" s="108">
        <v>128804</v>
      </c>
      <c r="D96" s="108">
        <v>30000</v>
      </c>
      <c r="E96" s="108">
        <f t="shared" si="3"/>
        <v>158804</v>
      </c>
      <c r="F96" s="20"/>
      <c r="G96" s="20"/>
    </row>
    <row r="97" spans="1:8" ht="14.25">
      <c r="A97" s="23" t="s">
        <v>160</v>
      </c>
      <c r="B97" s="19" t="s">
        <v>161</v>
      </c>
      <c r="C97" s="57">
        <v>1840</v>
      </c>
      <c r="D97" s="57">
        <v>400</v>
      </c>
      <c r="E97" s="57">
        <f t="shared" si="3"/>
        <v>2240</v>
      </c>
      <c r="F97" s="20"/>
      <c r="G97" s="20"/>
      <c r="H97" s="20"/>
    </row>
    <row r="98" spans="1:8" ht="14.25">
      <c r="A98" s="23" t="s">
        <v>162</v>
      </c>
      <c r="B98" s="19" t="s">
        <v>163</v>
      </c>
      <c r="C98" s="57">
        <v>62990</v>
      </c>
      <c r="D98" s="57">
        <v>0</v>
      </c>
      <c r="E98" s="57">
        <f t="shared" si="3"/>
        <v>62990</v>
      </c>
      <c r="F98" s="20"/>
      <c r="G98" s="20"/>
      <c r="H98" s="20"/>
    </row>
    <row r="99" spans="1:7" ht="14.25">
      <c r="A99" s="23" t="s">
        <v>164</v>
      </c>
      <c r="B99" s="19" t="s">
        <v>165</v>
      </c>
      <c r="C99" s="57">
        <v>25000</v>
      </c>
      <c r="D99" s="57">
        <v>0</v>
      </c>
      <c r="E99" s="57">
        <f t="shared" si="3"/>
        <v>25000</v>
      </c>
      <c r="F99" s="47"/>
      <c r="G99" s="20"/>
    </row>
    <row r="100" spans="1:7" ht="14.25">
      <c r="A100" s="23" t="s">
        <v>166</v>
      </c>
      <c r="B100" s="19" t="s">
        <v>167</v>
      </c>
      <c r="C100" s="57">
        <v>5260</v>
      </c>
      <c r="D100" s="57">
        <v>0</v>
      </c>
      <c r="E100" s="57">
        <f t="shared" si="3"/>
        <v>5260</v>
      </c>
      <c r="F100" s="20"/>
      <c r="G100" s="20"/>
    </row>
    <row r="101" spans="1:7" ht="14.25">
      <c r="A101" s="23" t="s">
        <v>168</v>
      </c>
      <c r="B101" s="19" t="s">
        <v>169</v>
      </c>
      <c r="C101" s="57">
        <v>303771</v>
      </c>
      <c r="D101" s="57">
        <v>105000</v>
      </c>
      <c r="E101" s="57">
        <f t="shared" si="3"/>
        <v>408771</v>
      </c>
      <c r="F101" s="20"/>
      <c r="G101" s="20"/>
    </row>
    <row r="102" spans="1:7" ht="14.25">
      <c r="A102" s="23" t="s">
        <v>170</v>
      </c>
      <c r="B102" s="19" t="s">
        <v>171</v>
      </c>
      <c r="C102" s="57">
        <v>4900</v>
      </c>
      <c r="D102" s="57">
        <v>0</v>
      </c>
      <c r="E102" s="57">
        <f t="shared" si="3"/>
        <v>4900</v>
      </c>
      <c r="F102" s="20"/>
      <c r="G102" s="20"/>
    </row>
    <row r="103" spans="1:7" ht="14.25">
      <c r="A103" s="23" t="s">
        <v>172</v>
      </c>
      <c r="B103" s="19" t="s">
        <v>173</v>
      </c>
      <c r="C103" s="57">
        <v>21500</v>
      </c>
      <c r="D103" s="57">
        <v>3000</v>
      </c>
      <c r="E103" s="57">
        <f t="shared" si="3"/>
        <v>24500</v>
      </c>
      <c r="F103" s="20"/>
      <c r="G103" s="20"/>
    </row>
    <row r="104" spans="1:7" ht="14.25">
      <c r="A104" s="23" t="s">
        <v>233</v>
      </c>
      <c r="B104" s="19" t="s">
        <v>234</v>
      </c>
      <c r="C104" s="57">
        <v>35300</v>
      </c>
      <c r="D104" s="57">
        <v>26900</v>
      </c>
      <c r="E104" s="57">
        <f t="shared" si="3"/>
        <v>62200</v>
      </c>
      <c r="F104" s="20"/>
      <c r="G104" s="20"/>
    </row>
    <row r="105" spans="1:7" ht="14.25">
      <c r="A105" s="23" t="s">
        <v>362</v>
      </c>
      <c r="B105" s="19" t="s">
        <v>318</v>
      </c>
      <c r="C105" s="57">
        <v>20000</v>
      </c>
      <c r="D105" s="57">
        <v>0</v>
      </c>
      <c r="E105" s="57">
        <f t="shared" si="3"/>
        <v>20000</v>
      </c>
      <c r="F105" s="20"/>
      <c r="G105" s="20"/>
    </row>
    <row r="106" spans="1:8" ht="14.25">
      <c r="A106" s="23" t="s">
        <v>174</v>
      </c>
      <c r="B106" s="19" t="s">
        <v>175</v>
      </c>
      <c r="C106" s="57">
        <v>227341</v>
      </c>
      <c r="D106" s="57">
        <v>7800</v>
      </c>
      <c r="E106" s="57">
        <f t="shared" si="3"/>
        <v>235141</v>
      </c>
      <c r="F106" s="20"/>
      <c r="G106" s="20"/>
      <c r="H106" s="20"/>
    </row>
    <row r="107" spans="1:7" ht="14.25">
      <c r="A107" s="23" t="s">
        <v>176</v>
      </c>
      <c r="B107" s="19" t="s">
        <v>177</v>
      </c>
      <c r="C107" s="57">
        <v>2500</v>
      </c>
      <c r="D107" s="57">
        <v>0</v>
      </c>
      <c r="E107" s="57">
        <f t="shared" si="3"/>
        <v>2500</v>
      </c>
      <c r="F107" s="20"/>
      <c r="G107" s="20"/>
    </row>
    <row r="108" spans="1:8" ht="14.25">
      <c r="A108" s="23" t="s">
        <v>178</v>
      </c>
      <c r="B108" s="19" t="s">
        <v>179</v>
      </c>
      <c r="C108" s="57">
        <v>8406</v>
      </c>
      <c r="D108" s="57">
        <v>1000</v>
      </c>
      <c r="E108" s="57">
        <f t="shared" si="3"/>
        <v>9406</v>
      </c>
      <c r="F108" s="20"/>
      <c r="G108" s="20"/>
      <c r="H108" s="20"/>
    </row>
    <row r="109" spans="1:5" ht="14.25">
      <c r="A109" s="21" t="s">
        <v>180</v>
      </c>
      <c r="B109" s="22" t="s">
        <v>92</v>
      </c>
      <c r="C109" s="54">
        <f>SUM(C93:C108)</f>
        <v>853136</v>
      </c>
      <c r="D109" s="54">
        <f>SUM(D93:D108)</f>
        <v>174100</v>
      </c>
      <c r="E109" s="54">
        <f>SUM(E93:E108)</f>
        <v>1027236</v>
      </c>
    </row>
    <row r="110" spans="1:7" ht="14.25">
      <c r="A110" s="21"/>
      <c r="B110" s="22" t="s">
        <v>245</v>
      </c>
      <c r="C110" s="54">
        <f>C109+C92+C86+C72+C54+C51+C46+C42+C39+C30+C25+C22+C20+C18+C15+C12+C9</f>
        <v>40313364</v>
      </c>
      <c r="D110" s="54">
        <f>D109+D92+D86+D72+D54+D51+D46+D42+D39+D30+D25+D22+D20+D18+D15+D12+D9+D88</f>
        <v>6763472</v>
      </c>
      <c r="E110" s="54">
        <f>E109+E92+E88+E86+E72+E54+E51+E46+E42+E39+E30+E25+E22+E20+E18+E15+E12+E9</f>
        <v>46341406</v>
      </c>
      <c r="G110" s="52"/>
    </row>
    <row r="111" spans="1:5" ht="14.25">
      <c r="A111" s="16" t="s">
        <v>265</v>
      </c>
      <c r="B111" s="103" t="s">
        <v>267</v>
      </c>
      <c r="C111" s="57">
        <v>4652302</v>
      </c>
      <c r="D111" s="57">
        <v>0</v>
      </c>
      <c r="E111" s="57">
        <f aca="true" t="shared" si="4" ref="E111:E125">SUM(C111:D111)</f>
        <v>4652302</v>
      </c>
    </row>
    <row r="112" spans="1:5" ht="14.25">
      <c r="A112" s="16"/>
      <c r="B112" s="14" t="s">
        <v>300</v>
      </c>
      <c r="C112" s="57">
        <v>1006707</v>
      </c>
      <c r="D112" s="57">
        <v>0</v>
      </c>
      <c r="E112" s="57">
        <f t="shared" si="4"/>
        <v>1006707</v>
      </c>
    </row>
    <row r="113" spans="1:5" ht="14.25">
      <c r="A113" s="16"/>
      <c r="B113" s="104" t="s">
        <v>325</v>
      </c>
      <c r="C113" s="57">
        <v>950326</v>
      </c>
      <c r="D113" s="57">
        <v>0</v>
      </c>
      <c r="E113" s="57">
        <f t="shared" si="4"/>
        <v>950326</v>
      </c>
    </row>
    <row r="114" spans="1:5" ht="14.25">
      <c r="A114" s="16"/>
      <c r="B114" s="103" t="s">
        <v>326</v>
      </c>
      <c r="C114" s="57">
        <v>506736</v>
      </c>
      <c r="D114" s="57">
        <v>0</v>
      </c>
      <c r="E114" s="57">
        <f t="shared" si="4"/>
        <v>506736</v>
      </c>
    </row>
    <row r="115" spans="1:5" ht="14.25">
      <c r="A115" s="16"/>
      <c r="B115" s="103" t="s">
        <v>327</v>
      </c>
      <c r="C115" s="57">
        <v>380593</v>
      </c>
      <c r="D115" s="57">
        <v>0</v>
      </c>
      <c r="E115" s="57">
        <f t="shared" si="4"/>
        <v>380593</v>
      </c>
    </row>
    <row r="116" spans="1:5" ht="14.25">
      <c r="A116" s="16"/>
      <c r="B116" s="103" t="s">
        <v>328</v>
      </c>
      <c r="C116" s="57">
        <v>216692</v>
      </c>
      <c r="D116" s="57">
        <v>0</v>
      </c>
      <c r="E116" s="57">
        <f t="shared" si="4"/>
        <v>216692</v>
      </c>
    </row>
    <row r="117" spans="1:5" ht="14.25">
      <c r="A117" s="16"/>
      <c r="B117" s="105" t="s">
        <v>351</v>
      </c>
      <c r="C117" s="57">
        <v>93900</v>
      </c>
      <c r="D117" s="57">
        <v>0</v>
      </c>
      <c r="E117" s="57">
        <f t="shared" si="4"/>
        <v>93900</v>
      </c>
    </row>
    <row r="118" spans="1:5" ht="14.25">
      <c r="A118" s="16"/>
      <c r="B118" s="103" t="s">
        <v>347</v>
      </c>
      <c r="C118" s="57">
        <v>2003760</v>
      </c>
      <c r="D118" s="57">
        <v>0</v>
      </c>
      <c r="E118" s="57">
        <f t="shared" si="4"/>
        <v>2003760</v>
      </c>
    </row>
    <row r="119" spans="1:5" ht="14.25">
      <c r="A119" s="16"/>
      <c r="B119" s="103" t="s">
        <v>366</v>
      </c>
      <c r="C119" s="57">
        <v>295201</v>
      </c>
      <c r="D119" s="57">
        <v>0</v>
      </c>
      <c r="E119" s="57">
        <f t="shared" si="4"/>
        <v>295201</v>
      </c>
    </row>
    <row r="120" spans="1:5" ht="14.25">
      <c r="A120" s="16"/>
      <c r="B120" s="80" t="s">
        <v>416</v>
      </c>
      <c r="C120" s="57">
        <v>0</v>
      </c>
      <c r="D120" s="57">
        <v>583100</v>
      </c>
      <c r="E120" s="57">
        <f t="shared" si="4"/>
        <v>583100</v>
      </c>
    </row>
    <row r="121" spans="1:5" ht="14.25">
      <c r="A121" s="16"/>
      <c r="B121" s="106" t="s">
        <v>266</v>
      </c>
      <c r="C121" s="60">
        <f>SUM(C111:C120)</f>
        <v>10106217</v>
      </c>
      <c r="D121" s="60">
        <f>SUM(D111:D120)</f>
        <v>583100</v>
      </c>
      <c r="E121" s="60">
        <f t="shared" si="4"/>
        <v>10689317</v>
      </c>
    </row>
    <row r="122" spans="1:5" ht="14.25">
      <c r="A122" s="16"/>
      <c r="B122" s="17" t="s">
        <v>297</v>
      </c>
      <c r="C122" s="60">
        <v>56940</v>
      </c>
      <c r="D122" s="60">
        <v>0</v>
      </c>
      <c r="E122" s="60">
        <f t="shared" si="4"/>
        <v>56940</v>
      </c>
    </row>
    <row r="123" spans="1:5" ht="14.25">
      <c r="A123" s="16"/>
      <c r="B123" s="17" t="s">
        <v>298</v>
      </c>
      <c r="C123" s="60">
        <v>10124</v>
      </c>
      <c r="D123" s="60">
        <v>0</v>
      </c>
      <c r="E123" s="60">
        <f t="shared" si="4"/>
        <v>10124</v>
      </c>
    </row>
    <row r="124" spans="1:5" ht="14.25">
      <c r="A124" s="16"/>
      <c r="B124" s="17" t="s">
        <v>434</v>
      </c>
      <c r="C124" s="60">
        <v>0</v>
      </c>
      <c r="D124" s="60">
        <v>1752028</v>
      </c>
      <c r="E124" s="60">
        <f t="shared" si="4"/>
        <v>1752028</v>
      </c>
    </row>
    <row r="125" spans="1:5" ht="14.25">
      <c r="A125" s="16"/>
      <c r="B125" s="17" t="s">
        <v>181</v>
      </c>
      <c r="C125" s="60">
        <v>3089026</v>
      </c>
      <c r="D125" s="60"/>
      <c r="E125" s="60">
        <f t="shared" si="4"/>
        <v>3089026</v>
      </c>
    </row>
    <row r="126" spans="1:7" ht="14.25">
      <c r="A126" s="22"/>
      <c r="B126" s="30" t="s">
        <v>182</v>
      </c>
      <c r="C126" s="25">
        <f>C110+C121+C122+C123+C124+C125</f>
        <v>53575671</v>
      </c>
      <c r="D126" s="25">
        <f>D110+D121+D122+D123+D124+D125</f>
        <v>9098600</v>
      </c>
      <c r="E126" s="25">
        <f>E110+E121+E122+E123+E124+E125</f>
        <v>61938841</v>
      </c>
      <c r="G126" s="52"/>
    </row>
    <row r="127" spans="1:5" ht="14.25">
      <c r="A127" s="12"/>
      <c r="B127" s="40"/>
      <c r="C127" s="40"/>
      <c r="D127" s="40"/>
      <c r="E127" s="40"/>
    </row>
    <row r="128" spans="1:5" ht="14.25">
      <c r="A128" s="12"/>
      <c r="B128" s="40"/>
      <c r="C128" s="40"/>
      <c r="D128" s="40"/>
      <c r="E128" s="40"/>
    </row>
    <row r="129" spans="1:5" ht="15">
      <c r="A129" s="12"/>
      <c r="B129" s="152" t="s">
        <v>503</v>
      </c>
      <c r="C129" s="15" t="s">
        <v>367</v>
      </c>
      <c r="D129" s="15"/>
      <c r="E129" s="15"/>
    </row>
    <row r="130" spans="1:5" ht="14.25">
      <c r="A130" s="12"/>
      <c r="B130" s="15"/>
      <c r="C130" s="15"/>
      <c r="D130" s="15"/>
      <c r="E130" s="15"/>
    </row>
    <row r="131" spans="1:5" ht="14.25">
      <c r="A131" s="12"/>
      <c r="B131" s="15"/>
      <c r="C131" s="15"/>
      <c r="D131" s="15"/>
      <c r="E131" s="15"/>
    </row>
    <row r="132" spans="1:5" ht="14.25">
      <c r="A132" s="12"/>
      <c r="B132" s="15"/>
      <c r="C132" s="15"/>
      <c r="D132" s="15"/>
      <c r="E132" s="15"/>
    </row>
    <row r="133" spans="1:5" ht="14.25">
      <c r="A133" s="12"/>
      <c r="B133" s="15"/>
      <c r="C133" s="15"/>
      <c r="D133" s="15"/>
      <c r="E133" s="15"/>
    </row>
    <row r="134" spans="1:5" ht="14.25">
      <c r="A134" s="12"/>
      <c r="B134" s="15"/>
      <c r="C134" s="15"/>
      <c r="D134" s="15"/>
      <c r="E134" s="15"/>
    </row>
    <row r="135" spans="1:5" ht="15">
      <c r="A135" s="149" t="s">
        <v>480</v>
      </c>
      <c r="B135" s="15"/>
      <c r="C135" s="15"/>
      <c r="D135" s="15"/>
      <c r="E135" s="15"/>
    </row>
    <row r="136" spans="1:5" ht="15">
      <c r="A136" s="150" t="s">
        <v>502</v>
      </c>
      <c r="B136" s="15"/>
      <c r="C136" s="15"/>
      <c r="D136" s="42"/>
      <c r="E136" s="86"/>
    </row>
    <row r="137" spans="1:5" ht="15">
      <c r="A137" s="150" t="s">
        <v>501</v>
      </c>
      <c r="D137" s="102"/>
      <c r="E137" s="102"/>
    </row>
    <row r="139" spans="1:5" ht="15">
      <c r="A139" s="12"/>
      <c r="B139" s="151" t="s">
        <v>183</v>
      </c>
      <c r="C139" s="13"/>
      <c r="D139" s="13"/>
      <c r="E139" s="13"/>
    </row>
    <row r="140" spans="1:5" ht="24">
      <c r="A140" s="89" t="s">
        <v>86</v>
      </c>
      <c r="B140" s="90" t="s">
        <v>87</v>
      </c>
      <c r="C140" s="107" t="s">
        <v>470</v>
      </c>
      <c r="D140" s="107" t="s">
        <v>471</v>
      </c>
      <c r="E140" s="107" t="s">
        <v>472</v>
      </c>
    </row>
    <row r="141" spans="1:12" ht="14.25">
      <c r="A141" s="62" t="s">
        <v>184</v>
      </c>
      <c r="B141" s="63" t="s">
        <v>353</v>
      </c>
      <c r="C141" s="115">
        <v>1159264</v>
      </c>
      <c r="D141" s="115">
        <v>0</v>
      </c>
      <c r="E141" s="115">
        <v>1477264</v>
      </c>
      <c r="F141" s="74"/>
      <c r="G141" s="126"/>
      <c r="H141" s="74"/>
      <c r="I141" s="74"/>
      <c r="J141" s="74"/>
      <c r="K141" s="74"/>
      <c r="L141" s="74"/>
    </row>
    <row r="142" spans="1:12" ht="14.25">
      <c r="A142" s="62" t="s">
        <v>184</v>
      </c>
      <c r="B142" s="65" t="s">
        <v>435</v>
      </c>
      <c r="C142" s="115">
        <v>0</v>
      </c>
      <c r="D142" s="115">
        <v>528010</v>
      </c>
      <c r="E142" s="115">
        <v>84840</v>
      </c>
      <c r="F142" s="74"/>
      <c r="G142" s="126"/>
      <c r="H142" s="74"/>
      <c r="I142" s="74"/>
      <c r="J142" s="74"/>
      <c r="K142" s="74"/>
      <c r="L142" s="74"/>
    </row>
    <row r="143" spans="1:12" ht="14.25">
      <c r="A143" s="62" t="s">
        <v>184</v>
      </c>
      <c r="B143" s="65" t="s">
        <v>354</v>
      </c>
      <c r="C143" s="115">
        <v>216773</v>
      </c>
      <c r="D143" s="115">
        <v>0</v>
      </c>
      <c r="E143" s="115">
        <f>SUM(C143:D143)</f>
        <v>216773</v>
      </c>
      <c r="F143" s="74"/>
      <c r="G143" s="126"/>
      <c r="H143" s="74"/>
      <c r="I143" s="74"/>
      <c r="J143" s="74"/>
      <c r="K143" s="74"/>
      <c r="L143" s="74"/>
    </row>
    <row r="144" spans="1:12" ht="14.25">
      <c r="A144" s="62" t="s">
        <v>184</v>
      </c>
      <c r="B144" s="65" t="s">
        <v>355</v>
      </c>
      <c r="C144" s="115">
        <v>489341</v>
      </c>
      <c r="D144" s="115">
        <v>0</v>
      </c>
      <c r="E144" s="115">
        <v>616496</v>
      </c>
      <c r="F144" s="74"/>
      <c r="G144" s="126"/>
      <c r="H144" s="74"/>
      <c r="I144" s="74"/>
      <c r="J144" s="74"/>
      <c r="K144" s="74"/>
      <c r="L144" s="74"/>
    </row>
    <row r="145" spans="1:12" ht="14.25">
      <c r="A145" s="62" t="s">
        <v>184</v>
      </c>
      <c r="B145" s="63" t="s">
        <v>356</v>
      </c>
      <c r="C145" s="115">
        <v>367050</v>
      </c>
      <c r="D145" s="115">
        <v>47950</v>
      </c>
      <c r="E145" s="115">
        <f>SUM(C145:D145)</f>
        <v>415000</v>
      </c>
      <c r="F145" s="74"/>
      <c r="G145" s="126"/>
      <c r="H145" s="74"/>
      <c r="I145" s="74"/>
      <c r="J145" s="74"/>
      <c r="K145" s="74"/>
      <c r="L145" s="74"/>
    </row>
    <row r="146" spans="1:12" ht="14.25">
      <c r="A146" s="62" t="s">
        <v>322</v>
      </c>
      <c r="B146" s="65" t="s">
        <v>323</v>
      </c>
      <c r="C146" s="115">
        <v>41200</v>
      </c>
      <c r="D146" s="115">
        <v>0</v>
      </c>
      <c r="E146" s="115">
        <f>SUM(C146:D146)</f>
        <v>41200</v>
      </c>
      <c r="F146" s="74"/>
      <c r="G146" s="126"/>
      <c r="H146" s="74"/>
      <c r="I146" s="74"/>
      <c r="J146" s="74"/>
      <c r="K146" s="74"/>
      <c r="L146" s="74"/>
    </row>
    <row r="147" spans="1:12" ht="14.25">
      <c r="A147" s="62" t="s">
        <v>322</v>
      </c>
      <c r="B147" s="65" t="s">
        <v>332</v>
      </c>
      <c r="C147" s="115">
        <v>18750</v>
      </c>
      <c r="D147" s="115">
        <v>0</v>
      </c>
      <c r="E147" s="115">
        <f>SUM(C147:D147)</f>
        <v>18750</v>
      </c>
      <c r="F147" s="74"/>
      <c r="G147" s="126"/>
      <c r="H147" s="74"/>
      <c r="I147" s="74"/>
      <c r="J147" s="74"/>
      <c r="K147" s="74"/>
      <c r="L147" s="74"/>
    </row>
    <row r="148" spans="1:12" ht="14.25">
      <c r="A148" s="62" t="s">
        <v>184</v>
      </c>
      <c r="B148" s="63" t="s">
        <v>358</v>
      </c>
      <c r="C148" s="115">
        <v>70490</v>
      </c>
      <c r="D148" s="115">
        <v>4560</v>
      </c>
      <c r="E148" s="115">
        <v>70490</v>
      </c>
      <c r="F148" s="74"/>
      <c r="G148" s="126"/>
      <c r="H148" s="74"/>
      <c r="I148" s="74"/>
      <c r="J148" s="74"/>
      <c r="K148" s="74"/>
      <c r="L148" s="74"/>
    </row>
    <row r="149" spans="1:12" ht="14.25">
      <c r="A149" s="62" t="s">
        <v>185</v>
      </c>
      <c r="B149" s="63" t="s">
        <v>74</v>
      </c>
      <c r="C149" s="115">
        <v>79000</v>
      </c>
      <c r="D149" s="115">
        <v>15000</v>
      </c>
      <c r="E149" s="115">
        <f>SUM(C149:D149)</f>
        <v>94000</v>
      </c>
      <c r="F149" s="74"/>
      <c r="G149" s="126"/>
      <c r="H149" s="74"/>
      <c r="I149" s="74"/>
      <c r="J149" s="74"/>
      <c r="K149" s="74"/>
      <c r="L149" s="74"/>
    </row>
    <row r="150" spans="1:12" ht="14.25">
      <c r="A150" s="62" t="s">
        <v>184</v>
      </c>
      <c r="B150" s="63" t="s">
        <v>270</v>
      </c>
      <c r="C150" s="115">
        <v>16800</v>
      </c>
      <c r="D150" s="115">
        <v>0</v>
      </c>
      <c r="E150" s="115">
        <f>SUM(C150:D150)</f>
        <v>16800</v>
      </c>
      <c r="F150" s="74"/>
      <c r="G150" s="126"/>
      <c r="H150" s="74"/>
      <c r="I150" s="74"/>
      <c r="J150" s="74"/>
      <c r="K150" s="74"/>
      <c r="L150" s="74"/>
    </row>
    <row r="151" spans="1:12" ht="14.25">
      <c r="A151" s="62" t="s">
        <v>184</v>
      </c>
      <c r="B151" s="63" t="s">
        <v>498</v>
      </c>
      <c r="C151" s="115">
        <v>0</v>
      </c>
      <c r="D151" s="115">
        <v>8554</v>
      </c>
      <c r="E151" s="115">
        <f>SUM(C151:D151)</f>
        <v>8554</v>
      </c>
      <c r="F151" s="74"/>
      <c r="G151" s="126"/>
      <c r="H151" s="74"/>
      <c r="I151" s="74"/>
      <c r="J151" s="74"/>
      <c r="K151" s="74"/>
      <c r="L151" s="74"/>
    </row>
    <row r="152" spans="1:12" ht="14.25">
      <c r="A152" s="62" t="s">
        <v>186</v>
      </c>
      <c r="B152" s="63" t="s">
        <v>17</v>
      </c>
      <c r="C152" s="115">
        <v>100000</v>
      </c>
      <c r="D152" s="115">
        <v>0</v>
      </c>
      <c r="E152" s="115">
        <f>SUM(C152:D152)+11000</f>
        <v>111000</v>
      </c>
      <c r="F152" s="74"/>
      <c r="G152" s="126"/>
      <c r="H152" s="74"/>
      <c r="I152" s="74"/>
      <c r="J152" s="74"/>
      <c r="K152" s="74"/>
      <c r="L152" s="74"/>
    </row>
    <row r="153" spans="1:12" ht="14.25">
      <c r="A153" s="62" t="s">
        <v>187</v>
      </c>
      <c r="B153" s="63" t="s">
        <v>188</v>
      </c>
      <c r="C153" s="115">
        <v>980000</v>
      </c>
      <c r="D153" s="115">
        <v>150000</v>
      </c>
      <c r="E153" s="115">
        <f>SUM(C153:D153)</f>
        <v>1130000</v>
      </c>
      <c r="F153" s="127"/>
      <c r="G153" s="126"/>
      <c r="H153" s="74"/>
      <c r="I153" s="74"/>
      <c r="J153" s="74"/>
      <c r="K153" s="74"/>
      <c r="L153" s="74"/>
    </row>
    <row r="154" spans="1:12" ht="14.25">
      <c r="A154" s="62" t="s">
        <v>187</v>
      </c>
      <c r="B154" s="63" t="s">
        <v>189</v>
      </c>
      <c r="C154" s="115">
        <v>2834817</v>
      </c>
      <c r="D154" s="115">
        <v>0</v>
      </c>
      <c r="E154" s="115">
        <f>SUM(C154:D154)-D87</f>
        <v>2099387</v>
      </c>
      <c r="F154" s="128"/>
      <c r="G154" s="126"/>
      <c r="H154" s="74"/>
      <c r="I154" s="74"/>
      <c r="J154" s="74"/>
      <c r="K154" s="74"/>
      <c r="L154" s="74"/>
    </row>
    <row r="155" spans="1:12" ht="14.25">
      <c r="A155" s="26" t="s">
        <v>190</v>
      </c>
      <c r="B155" s="22" t="s">
        <v>191</v>
      </c>
      <c r="C155" s="61">
        <f>SUM(C141:C154)</f>
        <v>6373485</v>
      </c>
      <c r="D155" s="61">
        <f>SUM(D141:D154)</f>
        <v>754074</v>
      </c>
      <c r="E155" s="61">
        <f>SUM(E141:E154)</f>
        <v>6400554</v>
      </c>
      <c r="F155" s="129"/>
      <c r="G155" s="126"/>
      <c r="H155" s="74"/>
      <c r="I155" s="74"/>
      <c r="J155" s="74"/>
      <c r="K155" s="74"/>
      <c r="L155" s="74"/>
    </row>
    <row r="156" spans="1:12" ht="14.25">
      <c r="A156" s="18" t="s">
        <v>192</v>
      </c>
      <c r="B156" s="19" t="s">
        <v>13</v>
      </c>
      <c r="C156" s="116">
        <v>1537910</v>
      </c>
      <c r="D156" s="116">
        <v>217680</v>
      </c>
      <c r="E156" s="116">
        <v>1756060</v>
      </c>
      <c r="F156" s="128"/>
      <c r="G156" s="126"/>
      <c r="H156" s="74"/>
      <c r="I156" s="74"/>
      <c r="J156" s="74"/>
      <c r="K156" s="74"/>
      <c r="L156" s="74"/>
    </row>
    <row r="157" spans="1:12" ht="14.25">
      <c r="A157" s="18" t="s">
        <v>475</v>
      </c>
      <c r="B157" s="19" t="s">
        <v>478</v>
      </c>
      <c r="C157" s="116">
        <v>0</v>
      </c>
      <c r="D157" s="116">
        <v>8000</v>
      </c>
      <c r="E157" s="116">
        <v>0</v>
      </c>
      <c r="F157" s="128"/>
      <c r="G157" s="126"/>
      <c r="H157" s="74"/>
      <c r="I157" s="74"/>
      <c r="J157" s="74"/>
      <c r="K157" s="74"/>
      <c r="L157" s="74"/>
    </row>
    <row r="158" spans="1:12" ht="14.25">
      <c r="A158" s="26" t="s">
        <v>193</v>
      </c>
      <c r="B158" s="22" t="s">
        <v>194</v>
      </c>
      <c r="C158" s="61">
        <f>SUM(C156)</f>
        <v>1537910</v>
      </c>
      <c r="D158" s="61">
        <f>SUM(D156:D157)</f>
        <v>225680</v>
      </c>
      <c r="E158" s="61">
        <f>SUM(E156)</f>
        <v>1756060</v>
      </c>
      <c r="F158" s="74"/>
      <c r="G158" s="126"/>
      <c r="H158" s="74"/>
      <c r="I158" s="74"/>
      <c r="J158" s="74"/>
      <c r="K158" s="74"/>
      <c r="L158" s="74"/>
    </row>
    <row r="159" spans="1:12" ht="14.25">
      <c r="A159" s="33" t="s">
        <v>333</v>
      </c>
      <c r="B159" s="84" t="s">
        <v>390</v>
      </c>
      <c r="C159" s="66">
        <v>1021732</v>
      </c>
      <c r="D159" s="66">
        <v>0</v>
      </c>
      <c r="E159" s="66">
        <v>1112074</v>
      </c>
      <c r="F159" s="74"/>
      <c r="G159" s="126"/>
      <c r="H159" s="74"/>
      <c r="I159" s="74"/>
      <c r="J159" s="74"/>
      <c r="K159" s="74"/>
      <c r="L159" s="74"/>
    </row>
    <row r="160" spans="1:12" ht="15.75" customHeight="1">
      <c r="A160" s="33" t="s">
        <v>195</v>
      </c>
      <c r="B160" s="32" t="s">
        <v>196</v>
      </c>
      <c r="C160" s="117">
        <v>1291166</v>
      </c>
      <c r="D160" s="117">
        <v>0</v>
      </c>
      <c r="E160" s="117">
        <f>SUM(C160:D160)</f>
        <v>1291166</v>
      </c>
      <c r="F160" s="74"/>
      <c r="G160" s="126"/>
      <c r="H160" s="74"/>
      <c r="I160" s="74"/>
      <c r="J160" s="74"/>
      <c r="K160" s="74"/>
      <c r="L160" s="74"/>
    </row>
    <row r="161" spans="1:12" ht="13.5" customHeight="1">
      <c r="A161" s="33" t="s">
        <v>333</v>
      </c>
      <c r="B161" s="111" t="s">
        <v>293</v>
      </c>
      <c r="C161" s="117">
        <v>32538</v>
      </c>
      <c r="D161" s="117">
        <v>0</v>
      </c>
      <c r="E161" s="117">
        <f>SUM(C161:D161)</f>
        <v>32538</v>
      </c>
      <c r="F161" s="74"/>
      <c r="G161" s="126"/>
      <c r="H161" s="74"/>
      <c r="I161" s="74"/>
      <c r="J161" s="74"/>
      <c r="K161" s="74"/>
      <c r="L161" s="74"/>
    </row>
    <row r="162" spans="1:12" ht="13.5" customHeight="1">
      <c r="A162" s="33" t="s">
        <v>333</v>
      </c>
      <c r="B162" s="81" t="s">
        <v>338</v>
      </c>
      <c r="C162" s="117">
        <v>187011</v>
      </c>
      <c r="D162" s="117">
        <v>0</v>
      </c>
      <c r="E162" s="117">
        <f>SUM(C162:D162)</f>
        <v>187011</v>
      </c>
      <c r="F162" s="74"/>
      <c r="G162" s="126"/>
      <c r="H162" s="74"/>
      <c r="I162" s="74"/>
      <c r="J162" s="74"/>
      <c r="K162" s="74"/>
      <c r="L162" s="74"/>
    </row>
    <row r="163" spans="1:12" ht="13.5" customHeight="1">
      <c r="A163" s="33" t="s">
        <v>333</v>
      </c>
      <c r="B163" s="112" t="s">
        <v>334</v>
      </c>
      <c r="C163" s="117">
        <v>223580</v>
      </c>
      <c r="D163" s="117">
        <v>0</v>
      </c>
      <c r="E163" s="117">
        <f>SUM(C163:D163)</f>
        <v>223580</v>
      </c>
      <c r="F163" s="74"/>
      <c r="G163" s="126"/>
      <c r="H163" s="74"/>
      <c r="I163" s="74"/>
      <c r="J163" s="74"/>
      <c r="K163" s="74"/>
      <c r="L163" s="74"/>
    </row>
    <row r="164" spans="1:12" ht="13.5" customHeight="1">
      <c r="A164" s="33" t="s">
        <v>195</v>
      </c>
      <c r="B164" s="32" t="s">
        <v>287</v>
      </c>
      <c r="C164" s="117">
        <v>54853</v>
      </c>
      <c r="D164" s="117">
        <v>0</v>
      </c>
      <c r="E164" s="117">
        <f>SUM(C164:D164)</f>
        <v>54853</v>
      </c>
      <c r="F164" s="74"/>
      <c r="G164" s="126"/>
      <c r="H164" s="74"/>
      <c r="I164" s="74"/>
      <c r="J164" s="74"/>
      <c r="K164" s="74"/>
      <c r="L164" s="74"/>
    </row>
    <row r="165" spans="1:12" ht="13.5" customHeight="1">
      <c r="A165" s="120" t="s">
        <v>195</v>
      </c>
      <c r="B165" s="84" t="s">
        <v>406</v>
      </c>
      <c r="C165" s="66">
        <v>0</v>
      </c>
      <c r="D165" s="66">
        <v>121945</v>
      </c>
      <c r="E165" s="66">
        <f>SUM(D165)</f>
        <v>121945</v>
      </c>
      <c r="F165" s="74"/>
      <c r="G165" s="126"/>
      <c r="H165" s="74"/>
      <c r="I165" s="74"/>
      <c r="J165" s="74"/>
      <c r="K165" s="74"/>
      <c r="L165" s="74"/>
    </row>
    <row r="166" spans="1:12" ht="13.5" customHeight="1">
      <c r="A166" s="79" t="s">
        <v>195</v>
      </c>
      <c r="B166" s="77" t="s">
        <v>330</v>
      </c>
      <c r="C166" s="118">
        <v>1144407</v>
      </c>
      <c r="D166" s="118">
        <v>0</v>
      </c>
      <c r="E166" s="118">
        <v>1144407</v>
      </c>
      <c r="F166" s="74"/>
      <c r="G166" s="126"/>
      <c r="H166" s="74"/>
      <c r="I166" s="74"/>
      <c r="J166" s="74"/>
      <c r="K166" s="74"/>
      <c r="L166" s="74"/>
    </row>
    <row r="167" spans="1:12" ht="14.25">
      <c r="A167" s="33" t="s">
        <v>195</v>
      </c>
      <c r="B167" s="32" t="s">
        <v>76</v>
      </c>
      <c r="C167" s="117">
        <v>2032435</v>
      </c>
      <c r="D167" s="117">
        <v>0</v>
      </c>
      <c r="E167" s="117">
        <v>2032435</v>
      </c>
      <c r="F167" s="74"/>
      <c r="G167" s="126"/>
      <c r="H167" s="74"/>
      <c r="I167" s="74"/>
      <c r="J167" s="74"/>
      <c r="K167" s="74"/>
      <c r="L167" s="74"/>
    </row>
    <row r="168" spans="1:12" ht="14.25">
      <c r="A168" s="26" t="s">
        <v>197</v>
      </c>
      <c r="B168" s="22" t="s">
        <v>198</v>
      </c>
      <c r="C168" s="61">
        <f>SUM(C159:C167)</f>
        <v>5987722</v>
      </c>
      <c r="D168" s="61">
        <f>SUM(D159:D167)</f>
        <v>121945</v>
      </c>
      <c r="E168" s="61">
        <f>SUM(E159:E167)</f>
        <v>6200009</v>
      </c>
      <c r="F168" s="74"/>
      <c r="G168" s="126"/>
      <c r="H168" s="74"/>
      <c r="I168" s="74"/>
      <c r="J168" s="74"/>
      <c r="K168" s="74"/>
      <c r="L168" s="74"/>
    </row>
    <row r="169" spans="1:12" ht="14.25">
      <c r="A169" s="62" t="s">
        <v>290</v>
      </c>
      <c r="B169" s="63" t="s">
        <v>291</v>
      </c>
      <c r="C169" s="115">
        <v>214240</v>
      </c>
      <c r="D169" s="115">
        <v>0</v>
      </c>
      <c r="E169" s="115">
        <f>SUM(C169:D169)</f>
        <v>214240</v>
      </c>
      <c r="F169" s="74"/>
      <c r="G169" s="126"/>
      <c r="H169" s="74"/>
      <c r="I169" s="74"/>
      <c r="J169" s="74"/>
      <c r="K169" s="74"/>
      <c r="L169" s="74"/>
    </row>
    <row r="170" spans="1:12" ht="14.25">
      <c r="A170" s="26" t="s">
        <v>289</v>
      </c>
      <c r="B170" s="22" t="s">
        <v>288</v>
      </c>
      <c r="C170" s="61">
        <f>SUM(C169)</f>
        <v>214240</v>
      </c>
      <c r="D170" s="61">
        <f>SUM(D169)</f>
        <v>0</v>
      </c>
      <c r="E170" s="61">
        <f>SUM(E169)</f>
        <v>214240</v>
      </c>
      <c r="F170" s="74"/>
      <c r="G170" s="126"/>
      <c r="H170" s="74"/>
      <c r="I170" s="74"/>
      <c r="J170" s="74"/>
      <c r="K170" s="74"/>
      <c r="L170" s="74"/>
    </row>
    <row r="171" spans="1:12" ht="14.25">
      <c r="A171" s="18" t="s">
        <v>199</v>
      </c>
      <c r="B171" s="105" t="s">
        <v>77</v>
      </c>
      <c r="C171" s="116">
        <v>1341708</v>
      </c>
      <c r="D171" s="116">
        <v>0</v>
      </c>
      <c r="E171" s="116">
        <f>SUM(C171:D171)</f>
        <v>1341708</v>
      </c>
      <c r="F171" s="74"/>
      <c r="G171" s="126"/>
      <c r="H171" s="74"/>
      <c r="I171" s="74"/>
      <c r="J171" s="74"/>
      <c r="K171" s="74"/>
      <c r="L171" s="74"/>
    </row>
    <row r="172" spans="1:12" ht="14.25">
      <c r="A172" s="18" t="s">
        <v>199</v>
      </c>
      <c r="B172" s="113" t="s">
        <v>357</v>
      </c>
      <c r="C172" s="115">
        <v>1189793</v>
      </c>
      <c r="D172" s="116">
        <v>0</v>
      </c>
      <c r="E172" s="115">
        <v>1386173</v>
      </c>
      <c r="F172" s="74"/>
      <c r="G172" s="126"/>
      <c r="H172" s="74"/>
      <c r="I172" s="74"/>
      <c r="J172" s="74"/>
      <c r="K172" s="74"/>
      <c r="L172" s="74"/>
    </row>
    <row r="173" spans="1:12" ht="14.25">
      <c r="A173" s="62" t="s">
        <v>199</v>
      </c>
      <c r="B173" s="121" t="s">
        <v>418</v>
      </c>
      <c r="C173" s="115">
        <v>0</v>
      </c>
      <c r="D173" s="115">
        <v>138280</v>
      </c>
      <c r="E173" s="115">
        <v>80045</v>
      </c>
      <c r="F173" s="126"/>
      <c r="G173" s="126"/>
      <c r="H173" s="74"/>
      <c r="I173" s="74"/>
      <c r="J173" s="74"/>
      <c r="K173" s="74"/>
      <c r="L173" s="74"/>
    </row>
    <row r="174" spans="1:12" ht="14.25">
      <c r="A174" s="62" t="s">
        <v>199</v>
      </c>
      <c r="B174" s="113" t="s">
        <v>437</v>
      </c>
      <c r="C174" s="115">
        <v>0</v>
      </c>
      <c r="D174" s="115">
        <v>570305</v>
      </c>
      <c r="E174" s="115">
        <v>332815</v>
      </c>
      <c r="F174" s="74"/>
      <c r="G174" s="126"/>
      <c r="H174" s="74"/>
      <c r="I174" s="74"/>
      <c r="J174" s="74"/>
      <c r="K174" s="74"/>
      <c r="L174" s="74"/>
    </row>
    <row r="175" spans="1:12" ht="14.25">
      <c r="A175" s="62" t="s">
        <v>199</v>
      </c>
      <c r="B175" s="122" t="s">
        <v>397</v>
      </c>
      <c r="C175" s="123">
        <v>0</v>
      </c>
      <c r="D175" s="115">
        <v>758885</v>
      </c>
      <c r="E175" s="123">
        <v>760325</v>
      </c>
      <c r="F175" s="74"/>
      <c r="G175" s="126"/>
      <c r="H175" s="74"/>
      <c r="I175" s="74"/>
      <c r="J175" s="74"/>
      <c r="K175" s="74"/>
      <c r="L175" s="74"/>
    </row>
    <row r="176" spans="1:12" ht="14.25">
      <c r="A176" s="62" t="s">
        <v>200</v>
      </c>
      <c r="B176" s="113" t="s">
        <v>60</v>
      </c>
      <c r="C176" s="115">
        <v>433891</v>
      </c>
      <c r="D176" s="115">
        <v>0</v>
      </c>
      <c r="E176" s="115">
        <f>SUM(C176:D176)</f>
        <v>433891</v>
      </c>
      <c r="F176" s="74"/>
      <c r="G176" s="126"/>
      <c r="H176" s="74"/>
      <c r="I176" s="74"/>
      <c r="J176" s="74"/>
      <c r="K176" s="74"/>
      <c r="L176" s="74"/>
    </row>
    <row r="177" spans="1:12" ht="14.25">
      <c r="A177" s="18" t="s">
        <v>201</v>
      </c>
      <c r="B177" s="105" t="s">
        <v>15</v>
      </c>
      <c r="C177" s="116">
        <v>83700</v>
      </c>
      <c r="D177" s="116">
        <v>0</v>
      </c>
      <c r="E177" s="116">
        <f>SUM(C177:D177)</f>
        <v>83700</v>
      </c>
      <c r="F177" s="74"/>
      <c r="G177" s="126"/>
      <c r="H177" s="74"/>
      <c r="I177" s="74"/>
      <c r="J177" s="74"/>
      <c r="K177" s="74"/>
      <c r="L177" s="74"/>
    </row>
    <row r="178" spans="1:12" ht="14.25">
      <c r="A178" s="26" t="s">
        <v>202</v>
      </c>
      <c r="B178" s="114" t="s">
        <v>203</v>
      </c>
      <c r="C178" s="61">
        <f>SUM(C171:C177)</f>
        <v>3049092</v>
      </c>
      <c r="D178" s="61">
        <f>SUM(D171:D177)</f>
        <v>1467470</v>
      </c>
      <c r="E178" s="61">
        <f>SUM(E171:E177)</f>
        <v>4418657</v>
      </c>
      <c r="F178" s="74"/>
      <c r="G178" s="126"/>
      <c r="H178" s="74"/>
      <c r="I178" s="74"/>
      <c r="J178" s="74"/>
      <c r="K178" s="74"/>
      <c r="L178" s="74"/>
    </row>
    <row r="179" spans="1:12" ht="14.25">
      <c r="A179" s="34" t="s">
        <v>204</v>
      </c>
      <c r="B179" s="113" t="s">
        <v>389</v>
      </c>
      <c r="C179" s="115">
        <v>638008</v>
      </c>
      <c r="D179" s="116">
        <v>0</v>
      </c>
      <c r="E179" s="115">
        <f>SUM(C179:D179)</f>
        <v>638008</v>
      </c>
      <c r="F179" s="74"/>
      <c r="G179" s="126"/>
      <c r="H179" s="74"/>
      <c r="I179" s="74"/>
      <c r="J179" s="74"/>
      <c r="K179" s="74"/>
      <c r="L179" s="74"/>
    </row>
    <row r="180" spans="1:12" ht="14.25">
      <c r="A180" s="34" t="s">
        <v>248</v>
      </c>
      <c r="B180" s="105" t="s">
        <v>249</v>
      </c>
      <c r="C180" s="116">
        <v>164453</v>
      </c>
      <c r="D180" s="116">
        <v>0</v>
      </c>
      <c r="E180" s="116">
        <f>SUM(C180:D180)</f>
        <v>164453</v>
      </c>
      <c r="F180" s="74"/>
      <c r="G180" s="126"/>
      <c r="H180" s="74"/>
      <c r="I180" s="74"/>
      <c r="J180" s="74"/>
      <c r="K180" s="74"/>
      <c r="L180" s="74"/>
    </row>
    <row r="181" spans="1:12" ht="14.25">
      <c r="A181" s="26" t="s">
        <v>205</v>
      </c>
      <c r="B181" s="114" t="s">
        <v>319</v>
      </c>
      <c r="C181" s="61">
        <f>SUM(C179:C180)</f>
        <v>802461</v>
      </c>
      <c r="D181" s="61">
        <f>SUM(D179:D180)</f>
        <v>0</v>
      </c>
      <c r="E181" s="61">
        <f>SUM(E179:E180)</f>
        <v>802461</v>
      </c>
      <c r="F181" s="74"/>
      <c r="G181" s="126"/>
      <c r="H181" s="74"/>
      <c r="I181" s="74"/>
      <c r="J181" s="74"/>
      <c r="K181" s="74"/>
      <c r="L181" s="74"/>
    </row>
    <row r="182" spans="1:12" ht="14.25">
      <c r="A182" s="62" t="s">
        <v>398</v>
      </c>
      <c r="B182" s="113" t="s">
        <v>399</v>
      </c>
      <c r="C182" s="115">
        <v>0</v>
      </c>
      <c r="D182" s="115">
        <v>90800</v>
      </c>
      <c r="E182" s="115">
        <f>SUM(C182:D182)</f>
        <v>90800</v>
      </c>
      <c r="F182" s="74"/>
      <c r="G182" s="126"/>
      <c r="H182" s="126"/>
      <c r="I182" s="74"/>
      <c r="J182" s="74"/>
      <c r="K182" s="74"/>
      <c r="L182" s="74"/>
    </row>
    <row r="183" spans="1:12" ht="14.25">
      <c r="A183" s="62" t="s">
        <v>394</v>
      </c>
      <c r="B183" s="113" t="s">
        <v>395</v>
      </c>
      <c r="C183" s="115">
        <v>0</v>
      </c>
      <c r="D183" s="115">
        <v>45505</v>
      </c>
      <c r="E183" s="115">
        <v>45575</v>
      </c>
      <c r="F183" s="74"/>
      <c r="G183" s="126"/>
      <c r="H183" s="74"/>
      <c r="I183" s="74"/>
      <c r="J183" s="74"/>
      <c r="K183" s="74"/>
      <c r="L183" s="74"/>
    </row>
    <row r="184" spans="1:12" ht="14.25">
      <c r="A184" s="120" t="s">
        <v>206</v>
      </c>
      <c r="B184" s="113" t="s">
        <v>371</v>
      </c>
      <c r="C184" s="115">
        <v>1028851</v>
      </c>
      <c r="D184" s="115">
        <v>0</v>
      </c>
      <c r="E184" s="115">
        <f aca="true" t="shared" si="5" ref="E184:E189">SUM(C184:D184)</f>
        <v>1028851</v>
      </c>
      <c r="F184" s="74"/>
      <c r="G184" s="126"/>
      <c r="H184" s="74"/>
      <c r="I184" s="74"/>
      <c r="J184" s="74"/>
      <c r="K184" s="74"/>
      <c r="L184" s="74"/>
    </row>
    <row r="185" spans="1:12" ht="14.25">
      <c r="A185" s="120" t="s">
        <v>206</v>
      </c>
      <c r="B185" s="113" t="s">
        <v>72</v>
      </c>
      <c r="C185" s="115">
        <v>425626</v>
      </c>
      <c r="D185" s="115">
        <v>0</v>
      </c>
      <c r="E185" s="115">
        <f t="shared" si="5"/>
        <v>425626</v>
      </c>
      <c r="F185" s="74"/>
      <c r="G185" s="126"/>
      <c r="H185" s="74"/>
      <c r="I185" s="74"/>
      <c r="J185" s="74"/>
      <c r="K185" s="74"/>
      <c r="L185" s="74"/>
    </row>
    <row r="186" spans="1:12" ht="14.25">
      <c r="A186" s="120" t="s">
        <v>206</v>
      </c>
      <c r="B186" s="113" t="s">
        <v>372</v>
      </c>
      <c r="C186" s="115">
        <v>124009</v>
      </c>
      <c r="D186" s="115">
        <v>0</v>
      </c>
      <c r="E186" s="115">
        <f t="shared" si="5"/>
        <v>124009</v>
      </c>
      <c r="F186" s="74"/>
      <c r="G186" s="126"/>
      <c r="H186" s="74"/>
      <c r="I186" s="74"/>
      <c r="J186" s="74"/>
      <c r="K186" s="74"/>
      <c r="L186" s="74"/>
    </row>
    <row r="187" spans="1:12" ht="14.25">
      <c r="A187" s="120" t="s">
        <v>207</v>
      </c>
      <c r="B187" s="113" t="s">
        <v>388</v>
      </c>
      <c r="C187" s="115">
        <v>828320</v>
      </c>
      <c r="D187" s="115">
        <v>0</v>
      </c>
      <c r="E187" s="115">
        <f t="shared" si="5"/>
        <v>828320</v>
      </c>
      <c r="F187" s="74"/>
      <c r="G187" s="126"/>
      <c r="H187" s="74"/>
      <c r="I187" s="74"/>
      <c r="J187" s="130"/>
      <c r="K187" s="74"/>
      <c r="L187" s="74"/>
    </row>
    <row r="188" spans="1:12" ht="14.25">
      <c r="A188" s="120" t="s">
        <v>208</v>
      </c>
      <c r="B188" s="113" t="s">
        <v>78</v>
      </c>
      <c r="C188" s="115">
        <v>33500</v>
      </c>
      <c r="D188" s="115">
        <v>0</v>
      </c>
      <c r="E188" s="115">
        <f t="shared" si="5"/>
        <v>33500</v>
      </c>
      <c r="F188" s="74"/>
      <c r="G188" s="126"/>
      <c r="H188" s="74"/>
      <c r="I188" s="74"/>
      <c r="J188" s="74"/>
      <c r="K188" s="74"/>
      <c r="L188" s="74"/>
    </row>
    <row r="189" spans="1:12" ht="14.25">
      <c r="A189" s="120" t="s">
        <v>209</v>
      </c>
      <c r="B189" s="113" t="s">
        <v>210</v>
      </c>
      <c r="C189" s="115">
        <v>107767</v>
      </c>
      <c r="D189" s="115">
        <v>0</v>
      </c>
      <c r="E189" s="115">
        <f t="shared" si="5"/>
        <v>107767</v>
      </c>
      <c r="F189" s="74"/>
      <c r="G189" s="126"/>
      <c r="H189" s="74"/>
      <c r="I189" s="74"/>
      <c r="J189" s="74"/>
      <c r="K189" s="74"/>
      <c r="L189" s="74"/>
    </row>
    <row r="190" spans="1:12" ht="14.25">
      <c r="A190" s="120" t="s">
        <v>209</v>
      </c>
      <c r="B190" s="113" t="s">
        <v>391</v>
      </c>
      <c r="C190" s="115">
        <v>0</v>
      </c>
      <c r="D190" s="115">
        <v>99095</v>
      </c>
      <c r="E190" s="115">
        <v>99295</v>
      </c>
      <c r="F190" s="74"/>
      <c r="G190" s="126"/>
      <c r="H190" s="74"/>
      <c r="I190" s="74"/>
      <c r="J190" s="74"/>
      <c r="K190" s="74"/>
      <c r="L190" s="74"/>
    </row>
    <row r="191" spans="1:12" ht="14.25">
      <c r="A191" s="120" t="s">
        <v>209</v>
      </c>
      <c r="B191" s="63" t="s">
        <v>466</v>
      </c>
      <c r="C191" s="115">
        <v>0</v>
      </c>
      <c r="D191" s="115">
        <v>140430</v>
      </c>
      <c r="E191" s="115">
        <v>333500</v>
      </c>
      <c r="F191" s="74"/>
      <c r="G191" s="126"/>
      <c r="H191" s="74"/>
      <c r="I191" s="74"/>
      <c r="J191" s="74"/>
      <c r="K191" s="74"/>
      <c r="L191" s="74"/>
    </row>
    <row r="192" spans="1:12" ht="14.25">
      <c r="A192" s="120" t="s">
        <v>209</v>
      </c>
      <c r="B192" s="63" t="s">
        <v>476</v>
      </c>
      <c r="C192" s="115">
        <v>0</v>
      </c>
      <c r="D192" s="115">
        <v>192200</v>
      </c>
      <c r="E192" s="115">
        <v>0</v>
      </c>
      <c r="F192" s="74"/>
      <c r="G192" s="126"/>
      <c r="H192" s="74"/>
      <c r="I192" s="74"/>
      <c r="J192" s="74"/>
      <c r="K192" s="74"/>
      <c r="L192" s="74"/>
    </row>
    <row r="193" spans="1:12" ht="14.25">
      <c r="A193" s="120" t="s">
        <v>209</v>
      </c>
      <c r="B193" s="63" t="s">
        <v>467</v>
      </c>
      <c r="C193" s="115">
        <v>0</v>
      </c>
      <c r="D193" s="115">
        <v>2406</v>
      </c>
      <c r="E193" s="115">
        <f>SUM(C193:D193)</f>
        <v>2406</v>
      </c>
      <c r="F193" s="74"/>
      <c r="G193" s="126"/>
      <c r="H193" s="74"/>
      <c r="I193" s="74"/>
      <c r="J193" s="74"/>
      <c r="K193" s="74"/>
      <c r="L193" s="74"/>
    </row>
    <row r="194" spans="1:12" ht="14.25">
      <c r="A194" s="120" t="s">
        <v>209</v>
      </c>
      <c r="B194" s="63" t="s">
        <v>211</v>
      </c>
      <c r="C194" s="115">
        <v>5100</v>
      </c>
      <c r="D194" s="115">
        <v>0</v>
      </c>
      <c r="E194" s="115">
        <f>SUM(C194:D194)</f>
        <v>5100</v>
      </c>
      <c r="F194" s="74"/>
      <c r="G194" s="126"/>
      <c r="H194" s="74"/>
      <c r="I194" s="74"/>
      <c r="J194" s="74"/>
      <c r="K194" s="74"/>
      <c r="L194" s="74"/>
    </row>
    <row r="195" spans="1:12" ht="14.25">
      <c r="A195" s="26" t="s">
        <v>212</v>
      </c>
      <c r="B195" s="22" t="s">
        <v>213</v>
      </c>
      <c r="C195" s="61">
        <f>SUM(C182:C194)</f>
        <v>2553173</v>
      </c>
      <c r="D195" s="61">
        <f>SUM(D182:D194)</f>
        <v>570436</v>
      </c>
      <c r="E195" s="61">
        <f>SUM(E182:E194)</f>
        <v>3124749</v>
      </c>
      <c r="F195" s="74"/>
      <c r="G195" s="126"/>
      <c r="H195" s="74"/>
      <c r="I195" s="74"/>
      <c r="J195" s="74"/>
      <c r="K195" s="74"/>
      <c r="L195" s="74"/>
    </row>
    <row r="196" spans="1:12" ht="14.25">
      <c r="A196" s="18" t="s">
        <v>214</v>
      </c>
      <c r="B196" s="63" t="s">
        <v>373</v>
      </c>
      <c r="C196" s="115">
        <v>3976971</v>
      </c>
      <c r="D196" s="115">
        <v>0</v>
      </c>
      <c r="E196" s="115">
        <f>SUM(C196:D196)</f>
        <v>3976971</v>
      </c>
      <c r="F196" s="74"/>
      <c r="G196" s="126"/>
      <c r="H196" s="74"/>
      <c r="I196" s="74"/>
      <c r="J196" s="74"/>
      <c r="K196" s="74"/>
      <c r="L196" s="74"/>
    </row>
    <row r="197" spans="1:12" ht="14.25">
      <c r="A197" s="18" t="s">
        <v>215</v>
      </c>
      <c r="B197" s="63" t="s">
        <v>374</v>
      </c>
      <c r="C197" s="115">
        <v>582411</v>
      </c>
      <c r="D197" s="115">
        <v>0</v>
      </c>
      <c r="E197" s="115">
        <f>SUM(C197:D197)</f>
        <v>582411</v>
      </c>
      <c r="F197" s="74"/>
      <c r="G197" s="126"/>
      <c r="H197" s="74"/>
      <c r="I197" s="74"/>
      <c r="J197" s="74"/>
      <c r="K197" s="74"/>
      <c r="L197" s="74"/>
    </row>
    <row r="198" spans="1:12" ht="14.25">
      <c r="A198" s="18" t="s">
        <v>214</v>
      </c>
      <c r="B198" s="63" t="s">
        <v>375</v>
      </c>
      <c r="C198" s="115">
        <v>1865880</v>
      </c>
      <c r="D198" s="115">
        <v>0</v>
      </c>
      <c r="E198" s="115">
        <f>SUM(C198:D198)</f>
        <v>1865880</v>
      </c>
      <c r="F198" s="74"/>
      <c r="G198" s="126"/>
      <c r="H198" s="74"/>
      <c r="I198" s="74"/>
      <c r="J198" s="74"/>
      <c r="K198" s="74"/>
      <c r="L198" s="74"/>
    </row>
    <row r="199" spans="1:12" ht="14.25">
      <c r="A199" s="18" t="s">
        <v>214</v>
      </c>
      <c r="B199" s="63" t="s">
        <v>376</v>
      </c>
      <c r="C199" s="115">
        <v>1094093</v>
      </c>
      <c r="D199" s="115">
        <v>0</v>
      </c>
      <c r="E199" s="115">
        <f>SUM(C199:D199)</f>
        <v>1094093</v>
      </c>
      <c r="F199" s="74"/>
      <c r="G199" s="126"/>
      <c r="H199" s="74"/>
      <c r="I199" s="74"/>
      <c r="J199" s="74"/>
      <c r="K199" s="74"/>
      <c r="L199" s="74"/>
    </row>
    <row r="200" spans="1:12" ht="14.25">
      <c r="A200" s="62" t="s">
        <v>214</v>
      </c>
      <c r="B200" s="63" t="s">
        <v>403</v>
      </c>
      <c r="C200" s="115">
        <v>0</v>
      </c>
      <c r="D200" s="115">
        <v>1302401</v>
      </c>
      <c r="E200" s="115">
        <v>1304716</v>
      </c>
      <c r="F200" s="74"/>
      <c r="G200" s="126"/>
      <c r="H200" s="74"/>
      <c r="I200" s="74"/>
      <c r="J200" s="74"/>
      <c r="K200" s="74"/>
      <c r="L200" s="74"/>
    </row>
    <row r="201" spans="1:12" ht="14.25">
      <c r="A201" s="62" t="s">
        <v>216</v>
      </c>
      <c r="B201" s="63" t="s">
        <v>377</v>
      </c>
      <c r="C201" s="115">
        <v>1056976</v>
      </c>
      <c r="D201" s="115">
        <v>0</v>
      </c>
      <c r="E201" s="115">
        <f>SUM(C201:D201)</f>
        <v>1056976</v>
      </c>
      <c r="F201" s="74"/>
      <c r="G201" s="126"/>
      <c r="H201" s="74"/>
      <c r="I201" s="74"/>
      <c r="J201" s="74"/>
      <c r="K201" s="74"/>
      <c r="L201" s="74"/>
    </row>
    <row r="202" spans="1:12" ht="14.25">
      <c r="A202" s="62" t="s">
        <v>216</v>
      </c>
      <c r="B202" s="63" t="s">
        <v>378</v>
      </c>
      <c r="C202" s="115">
        <v>967734</v>
      </c>
      <c r="D202" s="115">
        <v>0</v>
      </c>
      <c r="E202" s="115">
        <f>SUM(C202:D202)</f>
        <v>967734</v>
      </c>
      <c r="F202" s="74"/>
      <c r="G202" s="126"/>
      <c r="H202" s="74"/>
      <c r="I202" s="74"/>
      <c r="J202" s="74"/>
      <c r="K202" s="74"/>
      <c r="L202" s="74"/>
    </row>
    <row r="203" spans="1:12" ht="14.25">
      <c r="A203" s="62" t="s">
        <v>216</v>
      </c>
      <c r="B203" s="63" t="s">
        <v>379</v>
      </c>
      <c r="C203" s="115">
        <v>1132361</v>
      </c>
      <c r="D203" s="115">
        <v>0</v>
      </c>
      <c r="E203" s="115">
        <f>SUM(C203:D203)</f>
        <v>1132361</v>
      </c>
      <c r="F203" s="74"/>
      <c r="G203" s="126"/>
      <c r="H203" s="74"/>
      <c r="I203" s="74"/>
      <c r="J203" s="74"/>
      <c r="K203" s="74"/>
      <c r="L203" s="74"/>
    </row>
    <row r="204" spans="1:12" ht="14.25">
      <c r="A204" s="62" t="s">
        <v>216</v>
      </c>
      <c r="B204" s="63" t="s">
        <v>380</v>
      </c>
      <c r="C204" s="115">
        <v>1152093</v>
      </c>
      <c r="D204" s="115">
        <v>0</v>
      </c>
      <c r="E204" s="115">
        <f>SUM(C204:D204)</f>
        <v>1152093</v>
      </c>
      <c r="F204" s="74"/>
      <c r="G204" s="126"/>
      <c r="H204" s="74"/>
      <c r="I204" s="74"/>
      <c r="J204" s="74"/>
      <c r="K204" s="74"/>
      <c r="L204" s="74"/>
    </row>
    <row r="205" spans="1:12" ht="14.25">
      <c r="A205" s="62" t="s">
        <v>216</v>
      </c>
      <c r="B205" s="63" t="s">
        <v>401</v>
      </c>
      <c r="C205" s="115">
        <v>0</v>
      </c>
      <c r="D205" s="115">
        <v>1175366</v>
      </c>
      <c r="E205" s="115">
        <v>1180906</v>
      </c>
      <c r="F205" s="74"/>
      <c r="G205" s="126"/>
      <c r="H205" s="74"/>
      <c r="I205" s="74"/>
      <c r="J205" s="74"/>
      <c r="K205" s="74"/>
      <c r="L205" s="74"/>
    </row>
    <row r="206" spans="1:12" ht="14.25">
      <c r="A206" s="62" t="s">
        <v>217</v>
      </c>
      <c r="B206" s="63" t="s">
        <v>381</v>
      </c>
      <c r="C206" s="115">
        <v>368810</v>
      </c>
      <c r="D206" s="115">
        <v>0</v>
      </c>
      <c r="E206" s="115">
        <f>SUM(C206:D206)</f>
        <v>368810</v>
      </c>
      <c r="F206" s="74"/>
      <c r="G206" s="126"/>
      <c r="H206" s="74"/>
      <c r="I206" s="74"/>
      <c r="J206" s="74"/>
      <c r="K206" s="74"/>
      <c r="L206" s="74"/>
    </row>
    <row r="207" spans="1:12" ht="14.25">
      <c r="A207" s="62" t="s">
        <v>217</v>
      </c>
      <c r="B207" s="124" t="s">
        <v>402</v>
      </c>
      <c r="C207" s="115">
        <v>0</v>
      </c>
      <c r="D207" s="115">
        <v>314476</v>
      </c>
      <c r="E207" s="123">
        <v>314776</v>
      </c>
      <c r="F207" s="74"/>
      <c r="G207" s="126"/>
      <c r="H207" s="74"/>
      <c r="I207" s="74"/>
      <c r="J207" s="74"/>
      <c r="K207" s="74"/>
      <c r="L207" s="74"/>
    </row>
    <row r="208" spans="1:12" ht="14.25">
      <c r="A208" s="62" t="s">
        <v>217</v>
      </c>
      <c r="B208" s="63" t="s">
        <v>382</v>
      </c>
      <c r="C208" s="115">
        <v>723336</v>
      </c>
      <c r="D208" s="115">
        <v>0</v>
      </c>
      <c r="E208" s="115">
        <f>SUM(C208:D208)</f>
        <v>723336</v>
      </c>
      <c r="F208" s="74"/>
      <c r="G208" s="126"/>
      <c r="H208" s="74"/>
      <c r="I208" s="74"/>
      <c r="J208" s="74"/>
      <c r="K208" s="74"/>
      <c r="L208" s="74"/>
    </row>
    <row r="209" spans="1:12" ht="14.25">
      <c r="A209" s="62" t="s">
        <v>214</v>
      </c>
      <c r="B209" s="63" t="s">
        <v>407</v>
      </c>
      <c r="C209" s="115">
        <v>0</v>
      </c>
      <c r="D209" s="115">
        <v>483111</v>
      </c>
      <c r="E209" s="115">
        <v>483701</v>
      </c>
      <c r="F209" s="74"/>
      <c r="G209" s="126"/>
      <c r="H209" s="74"/>
      <c r="I209" s="74"/>
      <c r="J209" s="74"/>
      <c r="K209" s="74"/>
      <c r="L209" s="74"/>
    </row>
    <row r="210" spans="1:12" ht="14.25">
      <c r="A210" s="62" t="s">
        <v>217</v>
      </c>
      <c r="B210" s="63" t="s">
        <v>408</v>
      </c>
      <c r="C210" s="115">
        <v>0</v>
      </c>
      <c r="D210" s="115">
        <v>190665</v>
      </c>
      <c r="E210" s="115">
        <f>SUM(C210:D210)</f>
        <v>190665</v>
      </c>
      <c r="F210" s="74"/>
      <c r="G210" s="126"/>
      <c r="H210" s="74"/>
      <c r="I210" s="74"/>
      <c r="J210" s="74"/>
      <c r="K210" s="74"/>
      <c r="L210" s="74"/>
    </row>
    <row r="211" spans="1:12" ht="14.25">
      <c r="A211" s="120" t="s">
        <v>217</v>
      </c>
      <c r="B211" s="63" t="s">
        <v>383</v>
      </c>
      <c r="C211" s="115">
        <v>444667</v>
      </c>
      <c r="D211" s="115">
        <v>0</v>
      </c>
      <c r="E211" s="115">
        <f>SUM(C211:D211)</f>
        <v>444667</v>
      </c>
      <c r="F211" s="74"/>
      <c r="G211" s="126"/>
      <c r="H211" s="74"/>
      <c r="I211" s="74"/>
      <c r="J211" s="74"/>
      <c r="K211" s="74"/>
      <c r="L211" s="74"/>
    </row>
    <row r="212" spans="1:12" ht="14.25">
      <c r="A212" s="120" t="s">
        <v>217</v>
      </c>
      <c r="B212" s="63" t="s">
        <v>465</v>
      </c>
      <c r="C212" s="115">
        <v>0</v>
      </c>
      <c r="D212" s="115">
        <v>260775</v>
      </c>
      <c r="E212" s="115">
        <v>348230</v>
      </c>
      <c r="F212" s="74"/>
      <c r="G212" s="126"/>
      <c r="H212" s="74"/>
      <c r="I212" s="74"/>
      <c r="J212" s="74"/>
      <c r="K212" s="74"/>
      <c r="L212" s="74"/>
    </row>
    <row r="213" spans="1:12" ht="14.25">
      <c r="A213" s="120" t="s">
        <v>217</v>
      </c>
      <c r="B213" s="84" t="s">
        <v>477</v>
      </c>
      <c r="C213" s="66">
        <v>0</v>
      </c>
      <c r="D213" s="66">
        <v>87200</v>
      </c>
      <c r="E213" s="66">
        <v>0</v>
      </c>
      <c r="F213" s="74"/>
      <c r="G213" s="126"/>
      <c r="H213" s="74"/>
      <c r="I213" s="74"/>
      <c r="J213" s="74"/>
      <c r="K213" s="74"/>
      <c r="L213" s="74"/>
    </row>
    <row r="214" spans="1:12" ht="14.25">
      <c r="A214" s="120" t="s">
        <v>217</v>
      </c>
      <c r="B214" s="136" t="s">
        <v>295</v>
      </c>
      <c r="C214" s="66">
        <v>5000</v>
      </c>
      <c r="D214" s="66">
        <v>0</v>
      </c>
      <c r="E214" s="66">
        <f>SUM(C214:D214)</f>
        <v>5000</v>
      </c>
      <c r="F214" s="74"/>
      <c r="G214" s="126"/>
      <c r="H214" s="74"/>
      <c r="I214" s="74"/>
      <c r="J214" s="74"/>
      <c r="K214" s="74"/>
      <c r="L214" s="74"/>
    </row>
    <row r="215" spans="1:12" ht="14.25">
      <c r="A215" s="120" t="s">
        <v>217</v>
      </c>
      <c r="B215" s="137" t="s">
        <v>392</v>
      </c>
      <c r="C215" s="66">
        <v>0</v>
      </c>
      <c r="D215" s="66">
        <v>71605</v>
      </c>
      <c r="E215" s="138">
        <v>71645</v>
      </c>
      <c r="F215" s="74"/>
      <c r="G215" s="126"/>
      <c r="H215" s="74"/>
      <c r="I215" s="74"/>
      <c r="J215" s="74"/>
      <c r="K215" s="74"/>
      <c r="L215" s="74"/>
    </row>
    <row r="216" spans="1:12" ht="14.25">
      <c r="A216" s="120" t="s">
        <v>217</v>
      </c>
      <c r="B216" s="84" t="s">
        <v>393</v>
      </c>
      <c r="C216" s="66">
        <v>0</v>
      </c>
      <c r="D216" s="66">
        <v>19635</v>
      </c>
      <c r="E216" s="66">
        <v>19745</v>
      </c>
      <c r="F216" s="74"/>
      <c r="G216" s="126"/>
      <c r="H216" s="74"/>
      <c r="I216" s="74"/>
      <c r="J216" s="74"/>
      <c r="K216" s="74"/>
      <c r="L216" s="74"/>
    </row>
    <row r="217" spans="1:12" ht="14.25">
      <c r="A217" s="120" t="s">
        <v>220</v>
      </c>
      <c r="B217" s="84" t="s">
        <v>414</v>
      </c>
      <c r="C217" s="66">
        <v>0</v>
      </c>
      <c r="D217" s="66">
        <v>1080</v>
      </c>
      <c r="E217" s="66">
        <f aca="true" t="shared" si="6" ref="E217:E226">SUM(C217:D217)</f>
        <v>1080</v>
      </c>
      <c r="F217" s="74"/>
      <c r="G217" s="126"/>
      <c r="H217" s="74"/>
      <c r="I217" s="74"/>
      <c r="J217" s="74"/>
      <c r="K217" s="74"/>
      <c r="L217" s="74"/>
    </row>
    <row r="218" spans="1:12" ht="14.25">
      <c r="A218" s="120" t="s">
        <v>219</v>
      </c>
      <c r="B218" s="84" t="s">
        <v>252</v>
      </c>
      <c r="C218" s="66">
        <v>113475</v>
      </c>
      <c r="D218" s="66">
        <v>17195</v>
      </c>
      <c r="E218" s="66">
        <f t="shared" si="6"/>
        <v>130670</v>
      </c>
      <c r="F218" s="74"/>
      <c r="G218" s="126"/>
      <c r="H218" s="74"/>
      <c r="I218" s="74"/>
      <c r="J218" s="74"/>
      <c r="K218" s="74"/>
      <c r="L218" s="74"/>
    </row>
    <row r="219" spans="1:12" ht="14.25">
      <c r="A219" s="120" t="s">
        <v>219</v>
      </c>
      <c r="B219" s="84" t="s">
        <v>286</v>
      </c>
      <c r="C219" s="66">
        <v>17668</v>
      </c>
      <c r="D219" s="66">
        <v>4704</v>
      </c>
      <c r="E219" s="66">
        <f t="shared" si="6"/>
        <v>22372</v>
      </c>
      <c r="F219" s="74"/>
      <c r="G219" s="126"/>
      <c r="H219" s="74"/>
      <c r="I219" s="74"/>
      <c r="J219" s="74"/>
      <c r="K219" s="74"/>
      <c r="L219" s="74"/>
    </row>
    <row r="220" spans="1:12" ht="14.25">
      <c r="A220" s="120" t="s">
        <v>218</v>
      </c>
      <c r="B220" s="84" t="s">
        <v>279</v>
      </c>
      <c r="C220" s="66">
        <v>7727315</v>
      </c>
      <c r="D220" s="66">
        <v>0</v>
      </c>
      <c r="E220" s="66">
        <f t="shared" si="6"/>
        <v>7727315</v>
      </c>
      <c r="F220" s="74"/>
      <c r="G220" s="126"/>
      <c r="H220" s="74"/>
      <c r="I220" s="74"/>
      <c r="J220" s="74"/>
      <c r="K220" s="74"/>
      <c r="L220" s="74"/>
    </row>
    <row r="221" spans="1:12" ht="14.25">
      <c r="A221" s="120" t="s">
        <v>218</v>
      </c>
      <c r="B221" s="84" t="s">
        <v>53</v>
      </c>
      <c r="C221" s="66">
        <v>4089346</v>
      </c>
      <c r="D221" s="66">
        <v>0</v>
      </c>
      <c r="E221" s="66">
        <f t="shared" si="6"/>
        <v>4089346</v>
      </c>
      <c r="F221" s="74"/>
      <c r="G221" s="126"/>
      <c r="H221" s="74"/>
      <c r="I221" s="74"/>
      <c r="J221" s="74"/>
      <c r="K221" s="74"/>
      <c r="L221" s="74"/>
    </row>
    <row r="222" spans="1:12" ht="14.25">
      <c r="A222" s="120" t="s">
        <v>218</v>
      </c>
      <c r="B222" s="84" t="s">
        <v>409</v>
      </c>
      <c r="C222" s="66">
        <v>0</v>
      </c>
      <c r="D222" s="66">
        <v>13480</v>
      </c>
      <c r="E222" s="66">
        <f t="shared" si="6"/>
        <v>13480</v>
      </c>
      <c r="F222" s="74"/>
      <c r="G222" s="126"/>
      <c r="H222" s="74"/>
      <c r="I222" s="74"/>
      <c r="J222" s="74"/>
      <c r="K222" s="74"/>
      <c r="L222" s="74"/>
    </row>
    <row r="223" spans="1:12" ht="14.25">
      <c r="A223" s="120" t="s">
        <v>218</v>
      </c>
      <c r="B223" s="84" t="s">
        <v>412</v>
      </c>
      <c r="C223" s="66">
        <v>0</v>
      </c>
      <c r="D223" s="66">
        <v>3870</v>
      </c>
      <c r="E223" s="66">
        <f t="shared" si="6"/>
        <v>3870</v>
      </c>
      <c r="F223" s="74"/>
      <c r="G223" s="126"/>
      <c r="H223" s="74"/>
      <c r="I223" s="74"/>
      <c r="J223" s="74"/>
      <c r="K223" s="74"/>
      <c r="L223" s="74"/>
    </row>
    <row r="224" spans="1:12" ht="14.25">
      <c r="A224" s="120" t="s">
        <v>218</v>
      </c>
      <c r="B224" s="84" t="s">
        <v>410</v>
      </c>
      <c r="C224" s="66">
        <v>0</v>
      </c>
      <c r="D224" s="66">
        <v>20942</v>
      </c>
      <c r="E224" s="66">
        <f t="shared" si="6"/>
        <v>20942</v>
      </c>
      <c r="F224" s="74"/>
      <c r="G224" s="126"/>
      <c r="H224" s="74"/>
      <c r="I224" s="74"/>
      <c r="J224" s="74"/>
      <c r="K224" s="74"/>
      <c r="L224" s="74"/>
    </row>
    <row r="225" spans="1:12" ht="14.25">
      <c r="A225" s="120" t="s">
        <v>218</v>
      </c>
      <c r="B225" s="84" t="s">
        <v>411</v>
      </c>
      <c r="C225" s="66">
        <v>0</v>
      </c>
      <c r="D225" s="66">
        <v>21382</v>
      </c>
      <c r="E225" s="66">
        <f t="shared" si="6"/>
        <v>21382</v>
      </c>
      <c r="F225" s="74"/>
      <c r="G225" s="126"/>
      <c r="H225" s="74"/>
      <c r="I225" s="74"/>
      <c r="J225" s="74"/>
      <c r="K225" s="74"/>
      <c r="L225" s="74"/>
    </row>
    <row r="226" spans="1:12" ht="14.25">
      <c r="A226" s="120" t="s">
        <v>218</v>
      </c>
      <c r="B226" s="84" t="s">
        <v>413</v>
      </c>
      <c r="C226" s="66">
        <v>0</v>
      </c>
      <c r="D226" s="66">
        <v>21381</v>
      </c>
      <c r="E226" s="66">
        <f t="shared" si="6"/>
        <v>21381</v>
      </c>
      <c r="F226" s="74"/>
      <c r="G226" s="126"/>
      <c r="H226" s="74"/>
      <c r="I226" s="74"/>
      <c r="J226" s="74"/>
      <c r="K226" s="74"/>
      <c r="L226" s="74"/>
    </row>
    <row r="227" spans="1:12" ht="14.25">
      <c r="A227" s="120" t="s">
        <v>219</v>
      </c>
      <c r="B227" s="63" t="s">
        <v>387</v>
      </c>
      <c r="C227" s="115">
        <v>489730</v>
      </c>
      <c r="D227" s="115">
        <v>0</v>
      </c>
      <c r="E227" s="115">
        <v>515693</v>
      </c>
      <c r="F227" s="74"/>
      <c r="G227" s="126"/>
      <c r="H227" s="74"/>
      <c r="I227" s="74"/>
      <c r="J227" s="74"/>
      <c r="K227" s="74"/>
      <c r="L227" s="74"/>
    </row>
    <row r="228" spans="1:12" ht="14.25">
      <c r="A228" s="33" t="s">
        <v>220</v>
      </c>
      <c r="B228" s="19" t="s">
        <v>302</v>
      </c>
      <c r="C228" s="115">
        <v>560336</v>
      </c>
      <c r="D228" s="115">
        <v>0</v>
      </c>
      <c r="E228" s="116">
        <f>SUM(C228:D228)</f>
        <v>560336</v>
      </c>
      <c r="F228" s="74"/>
      <c r="G228" s="126"/>
      <c r="H228" s="74"/>
      <c r="I228" s="74"/>
      <c r="J228" s="74"/>
      <c r="K228" s="74"/>
      <c r="L228" s="74"/>
    </row>
    <row r="229" spans="1:12" ht="14.25">
      <c r="A229" s="33" t="s">
        <v>220</v>
      </c>
      <c r="B229" s="19" t="s">
        <v>56</v>
      </c>
      <c r="C229" s="115">
        <v>160000</v>
      </c>
      <c r="D229" s="115">
        <v>0</v>
      </c>
      <c r="E229" s="116">
        <f>SUM(C229:D229)</f>
        <v>160000</v>
      </c>
      <c r="F229" s="74"/>
      <c r="G229" s="126"/>
      <c r="H229" s="74"/>
      <c r="I229" s="74"/>
      <c r="J229" s="74"/>
      <c r="K229" s="74"/>
      <c r="L229" s="74"/>
    </row>
    <row r="230" spans="1:12" ht="14.25">
      <c r="A230" s="26" t="s">
        <v>221</v>
      </c>
      <c r="B230" s="22" t="s">
        <v>222</v>
      </c>
      <c r="C230" s="61">
        <f>SUM(C196:C229)</f>
        <v>26528202</v>
      </c>
      <c r="D230" s="61">
        <f>SUM(D196:D229)</f>
        <v>4009268</v>
      </c>
      <c r="E230" s="61">
        <f>SUM(E196:E229)</f>
        <v>30572583</v>
      </c>
      <c r="F230" s="74"/>
      <c r="G230" s="131"/>
      <c r="H230" s="74"/>
      <c r="I230" s="74"/>
      <c r="J230" s="74"/>
      <c r="K230" s="74"/>
      <c r="L230" s="74"/>
    </row>
    <row r="231" spans="1:12" ht="14.25">
      <c r="A231" s="34" t="s">
        <v>223</v>
      </c>
      <c r="B231" s="63" t="s">
        <v>384</v>
      </c>
      <c r="C231" s="115">
        <v>1009019</v>
      </c>
      <c r="D231" s="115">
        <v>0</v>
      </c>
      <c r="E231" s="115">
        <f>SUM(C231:D231)</f>
        <v>1009019</v>
      </c>
      <c r="F231" s="74"/>
      <c r="G231" s="126"/>
      <c r="H231" s="74"/>
      <c r="I231" s="74"/>
      <c r="J231" s="74"/>
      <c r="K231" s="74"/>
      <c r="L231" s="74"/>
    </row>
    <row r="232" spans="1:12" ht="14.25">
      <c r="A232" s="125" t="s">
        <v>223</v>
      </c>
      <c r="B232" s="63" t="s">
        <v>405</v>
      </c>
      <c r="C232" s="115">
        <v>0</v>
      </c>
      <c r="D232" s="115">
        <v>262689</v>
      </c>
      <c r="E232" s="115">
        <v>262744</v>
      </c>
      <c r="F232" s="74"/>
      <c r="G232" s="126"/>
      <c r="H232" s="74"/>
      <c r="I232" s="74"/>
      <c r="J232" s="74"/>
      <c r="K232" s="74"/>
      <c r="L232" s="74"/>
    </row>
    <row r="233" spans="1:12" ht="14.25">
      <c r="A233" s="125" t="s">
        <v>224</v>
      </c>
      <c r="B233" s="63" t="s">
        <v>385</v>
      </c>
      <c r="C233" s="115">
        <v>1007740</v>
      </c>
      <c r="D233" s="115">
        <v>0</v>
      </c>
      <c r="E233" s="115">
        <f>SUM(C233:D233)</f>
        <v>1007740</v>
      </c>
      <c r="F233" s="74"/>
      <c r="G233" s="126"/>
      <c r="H233" s="74"/>
      <c r="I233" s="74"/>
      <c r="J233" s="74"/>
      <c r="K233" s="74"/>
      <c r="L233" s="74"/>
    </row>
    <row r="234" spans="1:12" ht="14.25">
      <c r="A234" s="125" t="s">
        <v>223</v>
      </c>
      <c r="B234" s="63" t="s">
        <v>400</v>
      </c>
      <c r="C234" s="115">
        <v>0</v>
      </c>
      <c r="D234" s="115">
        <v>1151960</v>
      </c>
      <c r="E234" s="115">
        <v>1139020</v>
      </c>
      <c r="F234" s="74"/>
      <c r="G234" s="126"/>
      <c r="H234" s="74"/>
      <c r="I234" s="74"/>
      <c r="J234" s="74"/>
      <c r="K234" s="74"/>
      <c r="L234" s="74"/>
    </row>
    <row r="235" spans="1:12" ht="14.25">
      <c r="A235" s="125" t="s">
        <v>225</v>
      </c>
      <c r="B235" s="63" t="s">
        <v>386</v>
      </c>
      <c r="C235" s="115">
        <v>185140</v>
      </c>
      <c r="D235" s="115">
        <v>0</v>
      </c>
      <c r="E235" s="115">
        <f>SUM(C235:D235)</f>
        <v>185140</v>
      </c>
      <c r="F235" s="74"/>
      <c r="G235" s="126"/>
      <c r="H235" s="74"/>
      <c r="I235" s="74"/>
      <c r="J235" s="74"/>
      <c r="K235" s="74"/>
      <c r="L235" s="74"/>
    </row>
    <row r="236" spans="1:12" ht="14.25">
      <c r="A236" s="125" t="s">
        <v>225</v>
      </c>
      <c r="B236" s="63" t="s">
        <v>404</v>
      </c>
      <c r="C236" s="115">
        <v>0</v>
      </c>
      <c r="D236" s="115">
        <v>41420</v>
      </c>
      <c r="E236" s="115">
        <v>41720</v>
      </c>
      <c r="F236" s="74"/>
      <c r="G236" s="126"/>
      <c r="H236" s="74"/>
      <c r="I236" s="74"/>
      <c r="J236" s="126"/>
      <c r="K236" s="74"/>
      <c r="L236" s="74"/>
    </row>
    <row r="237" spans="1:12" ht="14.25">
      <c r="A237" s="125" t="s">
        <v>225</v>
      </c>
      <c r="B237" s="63" t="s">
        <v>226</v>
      </c>
      <c r="C237" s="115">
        <v>2244400</v>
      </c>
      <c r="D237" s="115">
        <v>0</v>
      </c>
      <c r="E237" s="115">
        <f>SUM(C237:D237)</f>
        <v>2244400</v>
      </c>
      <c r="F237" s="74"/>
      <c r="G237" s="126"/>
      <c r="H237" s="74"/>
      <c r="I237" s="74"/>
      <c r="J237" s="74"/>
      <c r="K237" s="74"/>
      <c r="L237" s="74"/>
    </row>
    <row r="238" spans="1:12" ht="14.25">
      <c r="A238" s="125">
        <v>10.4</v>
      </c>
      <c r="B238" s="63" t="s">
        <v>240</v>
      </c>
      <c r="C238" s="115">
        <v>20871</v>
      </c>
      <c r="D238" s="115">
        <v>9528</v>
      </c>
      <c r="E238" s="115">
        <f>SUM(C238:D238)</f>
        <v>30399</v>
      </c>
      <c r="F238" s="74"/>
      <c r="G238" s="126"/>
      <c r="H238" s="74"/>
      <c r="I238" s="74"/>
      <c r="J238" s="74"/>
      <c r="K238" s="74"/>
      <c r="L238" s="74"/>
    </row>
    <row r="239" spans="1:12" ht="14.25">
      <c r="A239" s="125" t="s">
        <v>227</v>
      </c>
      <c r="B239" s="63" t="s">
        <v>54</v>
      </c>
      <c r="C239" s="115">
        <v>9025</v>
      </c>
      <c r="D239" s="115">
        <v>0</v>
      </c>
      <c r="E239" s="115">
        <f>SUM(C239:D239)</f>
        <v>9025</v>
      </c>
      <c r="F239" s="74"/>
      <c r="G239" s="132"/>
      <c r="H239" s="133"/>
      <c r="I239" s="133"/>
      <c r="J239" s="74"/>
      <c r="K239" s="74"/>
      <c r="L239" s="74"/>
    </row>
    <row r="240" spans="1:12" ht="14.25">
      <c r="A240" s="125" t="s">
        <v>227</v>
      </c>
      <c r="B240" s="63" t="s">
        <v>415</v>
      </c>
      <c r="C240" s="115">
        <v>0</v>
      </c>
      <c r="D240" s="115">
        <v>3895</v>
      </c>
      <c r="E240" s="115">
        <f>SUM(C240:D240)</f>
        <v>3895</v>
      </c>
      <c r="F240" s="74"/>
      <c r="G240" s="132"/>
      <c r="H240" s="133"/>
      <c r="I240" s="133"/>
      <c r="J240" s="74"/>
      <c r="K240" s="74"/>
      <c r="L240" s="74"/>
    </row>
    <row r="241" spans="1:12" ht="14.25">
      <c r="A241" s="125" t="s">
        <v>223</v>
      </c>
      <c r="B241" s="63" t="s">
        <v>396</v>
      </c>
      <c r="C241" s="115">
        <v>0</v>
      </c>
      <c r="D241" s="115">
        <v>18100</v>
      </c>
      <c r="E241" s="115">
        <f>SUM(C241:D241)</f>
        <v>18100</v>
      </c>
      <c r="F241" s="74"/>
      <c r="G241" s="134"/>
      <c r="H241" s="133"/>
      <c r="I241" s="133"/>
      <c r="J241" s="74"/>
      <c r="K241" s="74"/>
      <c r="L241" s="74"/>
    </row>
    <row r="242" spans="1:12" ht="14.25">
      <c r="A242" s="26" t="s">
        <v>228</v>
      </c>
      <c r="B242" s="22" t="s">
        <v>229</v>
      </c>
      <c r="C242" s="61">
        <f>SUM(C231:C241)</f>
        <v>4476195</v>
      </c>
      <c r="D242" s="61">
        <f>SUM(D231:D241)</f>
        <v>1487592</v>
      </c>
      <c r="E242" s="61">
        <f>SUM(E231:E241)</f>
        <v>5951202</v>
      </c>
      <c r="F242" s="74"/>
      <c r="G242" s="132"/>
      <c r="H242" s="133"/>
      <c r="I242" s="133"/>
      <c r="J242" s="74"/>
      <c r="K242" s="74"/>
      <c r="L242" s="74"/>
    </row>
    <row r="243" spans="1:12" ht="14.25">
      <c r="A243" s="35"/>
      <c r="B243" s="19" t="s">
        <v>296</v>
      </c>
      <c r="C243" s="116">
        <v>1786551</v>
      </c>
      <c r="D243" s="116">
        <v>371135</v>
      </c>
      <c r="E243" s="116">
        <f>SUM(C243:D243)</f>
        <v>2157686</v>
      </c>
      <c r="F243" s="74"/>
      <c r="G243" s="134"/>
      <c r="H243" s="133"/>
      <c r="I243" s="135"/>
      <c r="J243" s="74"/>
      <c r="K243" s="74"/>
      <c r="L243" s="74"/>
    </row>
    <row r="244" spans="1:12" ht="14.25">
      <c r="A244" s="35"/>
      <c r="B244" s="19" t="s">
        <v>294</v>
      </c>
      <c r="C244" s="116">
        <v>266640</v>
      </c>
      <c r="D244" s="116">
        <v>0</v>
      </c>
      <c r="E244" s="116">
        <f>SUM(C244:D244)</f>
        <v>266640</v>
      </c>
      <c r="F244" s="74"/>
      <c r="G244" s="134"/>
      <c r="H244" s="133"/>
      <c r="I244" s="135"/>
      <c r="J244" s="74"/>
      <c r="K244" s="74"/>
      <c r="L244" s="74"/>
    </row>
    <row r="245" spans="1:12" ht="14.25">
      <c r="A245" s="35"/>
      <c r="B245" s="63" t="s">
        <v>417</v>
      </c>
      <c r="C245" s="116">
        <v>0</v>
      </c>
      <c r="D245" s="116">
        <v>74000</v>
      </c>
      <c r="E245" s="115">
        <f>SUM(C245:D245)</f>
        <v>74000</v>
      </c>
      <c r="F245" s="74"/>
      <c r="G245" s="134"/>
      <c r="H245" s="133"/>
      <c r="I245" s="135"/>
      <c r="J245" s="74"/>
      <c r="K245" s="74"/>
      <c r="L245" s="74"/>
    </row>
    <row r="246" spans="1:12" ht="14.25">
      <c r="A246" s="35"/>
      <c r="B246" s="19" t="s">
        <v>230</v>
      </c>
      <c r="C246" s="116">
        <v>0</v>
      </c>
      <c r="D246" s="116">
        <v>17000</v>
      </c>
      <c r="E246" s="116">
        <v>0</v>
      </c>
      <c r="F246" s="74"/>
      <c r="G246" s="134"/>
      <c r="H246" s="74"/>
      <c r="I246" s="74"/>
      <c r="J246" s="74"/>
      <c r="K246" s="74"/>
      <c r="L246" s="74"/>
    </row>
    <row r="247" spans="1:12" ht="14.25">
      <c r="A247" s="26"/>
      <c r="B247" s="22" t="s">
        <v>232</v>
      </c>
      <c r="C247" s="61">
        <f>SUM(C243:C246)</f>
        <v>2053191</v>
      </c>
      <c r="D247" s="61">
        <f>SUM(D243:D246)</f>
        <v>462135</v>
      </c>
      <c r="E247" s="61">
        <f>SUM(E243:E246)</f>
        <v>2498326</v>
      </c>
      <c r="F247" s="74"/>
      <c r="G247" s="134"/>
      <c r="H247" s="74"/>
      <c r="I247" s="74"/>
      <c r="J247" s="74"/>
      <c r="K247" s="74"/>
      <c r="L247" s="74"/>
    </row>
    <row r="248" spans="1:12" ht="14.25">
      <c r="A248" s="22"/>
      <c r="B248" s="22" t="s">
        <v>231</v>
      </c>
      <c r="C248" s="61">
        <f>C247+C242+C230+C195+C181+C178+C170+C168+C158+C155</f>
        <v>53575671</v>
      </c>
      <c r="D248" s="61">
        <f>D247+D242+D230+D195+D181+D178+D170+D168+D158+D155</f>
        <v>9098600</v>
      </c>
      <c r="E248" s="61">
        <f>E247+E242+E230+E195+E181+E178+E170+E168+E158+E155</f>
        <v>61938841</v>
      </c>
      <c r="F248" s="74"/>
      <c r="G248" s="134"/>
      <c r="H248" s="74"/>
      <c r="I248" s="74"/>
      <c r="J248" s="74"/>
      <c r="K248" s="74"/>
      <c r="L248" s="74"/>
    </row>
    <row r="249" spans="1:12" ht="14.25">
      <c r="A249" s="12"/>
      <c r="B249" s="12"/>
      <c r="C249" s="12"/>
      <c r="D249" s="12"/>
      <c r="E249" s="12"/>
      <c r="F249" s="74"/>
      <c r="G249" s="74"/>
      <c r="H249" s="74"/>
      <c r="I249" s="74"/>
      <c r="J249" s="74"/>
      <c r="K249" s="74"/>
      <c r="L249" s="74"/>
    </row>
    <row r="250" spans="1:12" ht="14.25">
      <c r="A250" s="12"/>
      <c r="B250" s="12"/>
      <c r="C250" s="119">
        <f>C126-C248</f>
        <v>0</v>
      </c>
      <c r="D250" s="119">
        <f>D126-D248</f>
        <v>0</v>
      </c>
      <c r="E250" s="119">
        <f>E126-E248</f>
        <v>0</v>
      </c>
      <c r="F250" s="74"/>
      <c r="G250" s="74"/>
      <c r="H250" s="74"/>
      <c r="I250" s="74"/>
      <c r="J250" s="74"/>
      <c r="K250" s="74"/>
      <c r="L250" s="74"/>
    </row>
    <row r="251" spans="1:12" ht="15">
      <c r="A251" s="15"/>
      <c r="B251" s="152" t="s">
        <v>503</v>
      </c>
      <c r="C251" s="15"/>
      <c r="D251" s="15"/>
      <c r="E251" s="15"/>
      <c r="F251" s="74"/>
      <c r="G251" s="126"/>
      <c r="H251" s="74"/>
      <c r="I251" s="74"/>
      <c r="J251" s="74"/>
      <c r="K251" s="74"/>
      <c r="L251" s="74"/>
    </row>
    <row r="252" spans="1:12" ht="15">
      <c r="A252" s="15"/>
      <c r="B252" s="152"/>
      <c r="C252" s="15"/>
      <c r="D252" s="15"/>
      <c r="E252" s="15"/>
      <c r="F252" s="74"/>
      <c r="G252" s="126"/>
      <c r="H252" s="74"/>
      <c r="I252" s="74"/>
      <c r="J252" s="74"/>
      <c r="K252" s="74"/>
      <c r="L252" s="74"/>
    </row>
    <row r="253" spans="1:12" ht="15">
      <c r="A253" s="15"/>
      <c r="B253" s="152"/>
      <c r="C253" s="15"/>
      <c r="D253" s="15"/>
      <c r="E253" s="15"/>
      <c r="F253" s="74"/>
      <c r="G253" s="126"/>
      <c r="H253" s="74"/>
      <c r="I253" s="74"/>
      <c r="J253" s="74"/>
      <c r="K253" s="74"/>
      <c r="L253" s="74"/>
    </row>
    <row r="254" spans="1:12" ht="15">
      <c r="A254" s="15"/>
      <c r="B254" s="152"/>
      <c r="C254" s="15"/>
      <c r="D254" s="15"/>
      <c r="E254" s="15"/>
      <c r="F254" s="74"/>
      <c r="G254" s="126"/>
      <c r="H254" s="74"/>
      <c r="I254" s="74"/>
      <c r="J254" s="74"/>
      <c r="K254" s="74"/>
      <c r="L254" s="74"/>
    </row>
    <row r="255" spans="1:12" ht="15">
      <c r="A255" s="15"/>
      <c r="B255" s="152"/>
      <c r="C255" s="15"/>
      <c r="D255" s="15"/>
      <c r="E255" s="15"/>
      <c r="F255" s="74"/>
      <c r="G255" s="126"/>
      <c r="H255" s="74"/>
      <c r="I255" s="74"/>
      <c r="J255" s="74"/>
      <c r="K255" s="74"/>
      <c r="L255" s="74"/>
    </row>
    <row r="256" spans="1:12" ht="15">
      <c r="A256" s="15"/>
      <c r="B256" s="152"/>
      <c r="C256" s="15"/>
      <c r="D256" s="15"/>
      <c r="E256" s="15"/>
      <c r="F256" s="74"/>
      <c r="G256" s="126"/>
      <c r="H256" s="74"/>
      <c r="I256" s="74"/>
      <c r="J256" s="74"/>
      <c r="K256" s="74"/>
      <c r="L256" s="74"/>
    </row>
    <row r="257" spans="1:12" ht="14.25">
      <c r="A257" s="15"/>
      <c r="B257" s="15"/>
      <c r="C257" s="15"/>
      <c r="D257" s="15"/>
      <c r="E257" s="15"/>
      <c r="F257" s="74"/>
      <c r="G257" s="74"/>
      <c r="H257" s="74"/>
      <c r="I257" s="74"/>
      <c r="J257" s="74"/>
      <c r="K257" s="74"/>
      <c r="L257" s="74"/>
    </row>
    <row r="258" spans="6:12" ht="14.25">
      <c r="F258" s="74"/>
      <c r="G258" s="74"/>
      <c r="H258" s="74"/>
      <c r="I258" s="74"/>
      <c r="J258" s="74"/>
      <c r="K258" s="74"/>
      <c r="L258" s="74"/>
    </row>
    <row r="259" spans="1:12" ht="15">
      <c r="A259" s="149" t="s">
        <v>236</v>
      </c>
      <c r="B259" s="14"/>
      <c r="C259" s="42"/>
      <c r="D259" s="86"/>
      <c r="E259" s="86"/>
      <c r="F259" s="74"/>
      <c r="G259" s="74"/>
      <c r="H259" s="74"/>
      <c r="I259" s="74"/>
      <c r="J259" s="74"/>
      <c r="K259" s="74"/>
      <c r="L259" s="74"/>
    </row>
    <row r="260" spans="1:5" ht="15">
      <c r="A260" s="150" t="s">
        <v>502</v>
      </c>
      <c r="B260" s="14"/>
      <c r="C260" s="102"/>
      <c r="D260" s="101"/>
      <c r="E260" s="102"/>
    </row>
    <row r="261" spans="1:5" ht="15">
      <c r="A261" s="150" t="s">
        <v>501</v>
      </c>
      <c r="B261" s="14"/>
      <c r="C261" s="53"/>
      <c r="D261" s="101"/>
      <c r="E261" s="102"/>
    </row>
    <row r="262" spans="1:5" ht="14.25">
      <c r="A262" s="139"/>
      <c r="B262" s="14"/>
      <c r="C262" s="53"/>
      <c r="D262" s="101"/>
      <c r="E262" s="102"/>
    </row>
    <row r="263" spans="1:5" ht="15">
      <c r="A263" s="153"/>
      <c r="B263" s="151" t="s">
        <v>482</v>
      </c>
      <c r="C263" s="101"/>
      <c r="D263" s="15"/>
      <c r="E263" s="15"/>
    </row>
    <row r="264" spans="1:5" ht="24">
      <c r="A264" s="141" t="s">
        <v>86</v>
      </c>
      <c r="B264" s="142"/>
      <c r="C264" s="107" t="s">
        <v>470</v>
      </c>
      <c r="D264" s="107" t="s">
        <v>471</v>
      </c>
      <c r="E264" s="107" t="s">
        <v>472</v>
      </c>
    </row>
    <row r="265" spans="1:5" ht="14.25">
      <c r="A265" s="18"/>
      <c r="B265" s="19" t="s">
        <v>485</v>
      </c>
      <c r="C265" s="19">
        <v>49670</v>
      </c>
      <c r="D265" s="19">
        <v>2245</v>
      </c>
      <c r="E265" s="19">
        <v>49670</v>
      </c>
    </row>
    <row r="266" spans="1:5" ht="14.25">
      <c r="A266" s="143"/>
      <c r="B266" s="144" t="s">
        <v>92</v>
      </c>
      <c r="C266" s="22">
        <f>SUM(C265:C265)</f>
        <v>49670</v>
      </c>
      <c r="D266" s="22">
        <f>SUM(D265:D265)</f>
        <v>2245</v>
      </c>
      <c r="E266" s="22">
        <f>SUM(E265:E265)</f>
        <v>49670</v>
      </c>
    </row>
    <row r="267" spans="1:5" ht="14.25">
      <c r="A267" s="140"/>
      <c r="B267" s="13" t="s">
        <v>486</v>
      </c>
      <c r="C267" s="15"/>
      <c r="D267" s="15"/>
      <c r="E267" s="15"/>
    </row>
    <row r="268" spans="1:5" ht="24">
      <c r="A268" s="16" t="s">
        <v>86</v>
      </c>
      <c r="B268" s="17" t="s">
        <v>87</v>
      </c>
      <c r="C268" s="107" t="s">
        <v>470</v>
      </c>
      <c r="D268" s="107" t="s">
        <v>471</v>
      </c>
      <c r="E268" s="107" t="s">
        <v>472</v>
      </c>
    </row>
    <row r="269" spans="1:5" ht="14.25">
      <c r="A269" s="23" t="s">
        <v>202</v>
      </c>
      <c r="B269" s="19" t="s">
        <v>487</v>
      </c>
      <c r="C269" s="19">
        <v>45300</v>
      </c>
      <c r="D269" s="19">
        <v>1400</v>
      </c>
      <c r="E269" s="19">
        <f>SUM(C269:D269)</f>
        <v>46700</v>
      </c>
    </row>
    <row r="270" spans="1:5" ht="14.25">
      <c r="A270" s="29" t="s">
        <v>221</v>
      </c>
      <c r="B270" s="28" t="s">
        <v>488</v>
      </c>
      <c r="C270" s="19">
        <v>265</v>
      </c>
      <c r="D270" s="19">
        <v>0</v>
      </c>
      <c r="E270" s="19">
        <f>SUM(C270:D270)</f>
        <v>265</v>
      </c>
    </row>
    <row r="271" spans="1:5" ht="14.25">
      <c r="A271" s="29" t="s">
        <v>228</v>
      </c>
      <c r="B271" s="28" t="s">
        <v>489</v>
      </c>
      <c r="C271" s="19">
        <v>4105</v>
      </c>
      <c r="D271" s="19">
        <v>845</v>
      </c>
      <c r="E271" s="19">
        <f>SUM(C271:D271)</f>
        <v>4950</v>
      </c>
    </row>
    <row r="272" spans="1:5" ht="14.25">
      <c r="A272" s="29"/>
      <c r="B272" s="19" t="s">
        <v>230</v>
      </c>
      <c r="C272" s="19">
        <v>0</v>
      </c>
      <c r="D272" s="19">
        <v>0</v>
      </c>
      <c r="E272" s="19">
        <v>0</v>
      </c>
    </row>
    <row r="273" spans="1:5" ht="14.25">
      <c r="A273" s="143"/>
      <c r="B273" s="22" t="s">
        <v>490</v>
      </c>
      <c r="C273" s="22">
        <f>SUM(C269:C272)</f>
        <v>49670</v>
      </c>
      <c r="D273" s="22">
        <f>SUM(D269:D272)</f>
        <v>2245</v>
      </c>
      <c r="E273" s="22">
        <f>SUM(E269:E272)</f>
        <v>51915</v>
      </c>
    </row>
    <row r="274" spans="1:5" ht="14.25">
      <c r="A274" s="140"/>
      <c r="B274" s="140"/>
      <c r="C274" s="15"/>
      <c r="D274" s="15"/>
      <c r="E274" s="15"/>
    </row>
    <row r="275" spans="1:5" ht="14.25">
      <c r="A275" s="140"/>
      <c r="B275" s="145"/>
      <c r="C275" s="147"/>
      <c r="D275" s="146"/>
      <c r="E275" s="146"/>
    </row>
    <row r="276" ht="15">
      <c r="B276" s="152" t="s">
        <v>503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2:N19"/>
    </sheetView>
  </sheetViews>
  <sheetFormatPr defaultColWidth="9.140625" defaultRowHeight="15"/>
  <cols>
    <col min="1" max="1" width="6.421875" style="0" customWidth="1"/>
    <col min="2" max="2" width="25.421875" style="0" customWidth="1"/>
    <col min="3" max="3" width="15.140625" style="0" customWidth="1"/>
    <col min="4" max="4" width="12.8515625" style="0" customWidth="1"/>
    <col min="5" max="6" width="13.57421875" style="0" customWidth="1"/>
    <col min="7" max="7" width="12.57421875" style="0" customWidth="1"/>
    <col min="8" max="12" width="12.57421875" style="41" customWidth="1"/>
    <col min="13" max="13" width="12.421875" style="0" customWidth="1"/>
    <col min="14" max="14" width="12.28125" style="0" customWidth="1"/>
  </cols>
  <sheetData>
    <row r="1" spans="1:15" ht="15">
      <c r="A1" s="149" t="s">
        <v>238</v>
      </c>
      <c r="B1" s="38"/>
      <c r="C1" s="93"/>
      <c r="G1" s="199"/>
      <c r="H1" s="199"/>
      <c r="I1" s="199"/>
      <c r="J1" s="199"/>
      <c r="K1" s="199"/>
      <c r="L1" s="199"/>
      <c r="M1" s="200"/>
      <c r="N1" s="209"/>
      <c r="O1" s="209"/>
    </row>
    <row r="2" spans="1:14" ht="47.25" customHeight="1">
      <c r="A2" s="159" t="s">
        <v>39</v>
      </c>
      <c r="B2" s="160" t="s">
        <v>0</v>
      </c>
      <c r="C2" s="161" t="s">
        <v>12</v>
      </c>
      <c r="D2" s="159" t="s">
        <v>30</v>
      </c>
      <c r="E2" s="159" t="s">
        <v>31</v>
      </c>
      <c r="F2" s="159" t="s">
        <v>32</v>
      </c>
      <c r="G2" s="159" t="s">
        <v>54</v>
      </c>
      <c r="H2" s="159" t="s">
        <v>447</v>
      </c>
      <c r="I2" s="159" t="s">
        <v>400</v>
      </c>
      <c r="J2" s="159" t="s">
        <v>448</v>
      </c>
      <c r="K2" s="159" t="s">
        <v>449</v>
      </c>
      <c r="L2" s="159" t="s">
        <v>469</v>
      </c>
      <c r="M2" s="159" t="s">
        <v>81</v>
      </c>
      <c r="N2" s="159" t="s">
        <v>244</v>
      </c>
    </row>
    <row r="3" spans="1:14" ht="14.25">
      <c r="A3" s="159"/>
      <c r="B3" s="160"/>
      <c r="C3" s="167" t="s">
        <v>352</v>
      </c>
      <c r="D3" s="186" t="s">
        <v>352</v>
      </c>
      <c r="E3" s="186" t="s">
        <v>352</v>
      </c>
      <c r="F3" s="186" t="s">
        <v>352</v>
      </c>
      <c r="G3" s="186" t="s">
        <v>352</v>
      </c>
      <c r="H3" s="186" t="s">
        <v>352</v>
      </c>
      <c r="I3" s="186" t="s">
        <v>352</v>
      </c>
      <c r="J3" s="186" t="s">
        <v>352</v>
      </c>
      <c r="K3" s="186" t="s">
        <v>352</v>
      </c>
      <c r="L3" s="186" t="s">
        <v>352</v>
      </c>
      <c r="M3" s="186" t="s">
        <v>352</v>
      </c>
      <c r="N3" s="186" t="s">
        <v>352</v>
      </c>
    </row>
    <row r="4" spans="1:15" ht="14.25">
      <c r="A4" s="168">
        <v>1100</v>
      </c>
      <c r="B4" s="169" t="s">
        <v>4</v>
      </c>
      <c r="C4" s="176">
        <f>SUM(D4:N4)</f>
        <v>1396493</v>
      </c>
      <c r="D4" s="171">
        <v>350233</v>
      </c>
      <c r="E4" s="171">
        <v>567824</v>
      </c>
      <c r="F4" s="171">
        <v>139225</v>
      </c>
      <c r="G4" s="171">
        <v>1456</v>
      </c>
      <c r="H4" s="171">
        <v>71569</v>
      </c>
      <c r="I4" s="171">
        <v>210250</v>
      </c>
      <c r="J4" s="171">
        <v>29990</v>
      </c>
      <c r="K4" s="171">
        <v>14350</v>
      </c>
      <c r="L4" s="171">
        <v>2705</v>
      </c>
      <c r="M4" s="171">
        <v>0</v>
      </c>
      <c r="N4" s="171">
        <v>8891</v>
      </c>
      <c r="O4" s="52"/>
    </row>
    <row r="5" spans="1:15" ht="15" customHeight="1">
      <c r="A5" s="168">
        <v>1200</v>
      </c>
      <c r="B5" s="172" t="s">
        <v>43</v>
      </c>
      <c r="C5" s="176">
        <f aca="true" t="shared" si="0" ref="C5:C18">SUM(D5:N5)</f>
        <v>419479</v>
      </c>
      <c r="D5" s="171">
        <v>105945</v>
      </c>
      <c r="E5" s="171">
        <v>181096</v>
      </c>
      <c r="F5" s="171">
        <v>36165</v>
      </c>
      <c r="G5" s="171">
        <v>344</v>
      </c>
      <c r="H5" s="171">
        <v>21087</v>
      </c>
      <c r="I5" s="171">
        <v>60580</v>
      </c>
      <c r="J5" s="171">
        <v>8500</v>
      </c>
      <c r="K5" s="171">
        <v>3030</v>
      </c>
      <c r="L5" s="171">
        <v>640</v>
      </c>
      <c r="M5" s="171">
        <v>0</v>
      </c>
      <c r="N5" s="171">
        <v>2092</v>
      </c>
      <c r="O5" s="52"/>
    </row>
    <row r="6" spans="1:15" ht="14.25">
      <c r="A6" s="168">
        <v>2100</v>
      </c>
      <c r="B6" s="169" t="s">
        <v>5</v>
      </c>
      <c r="C6" s="176">
        <f t="shared" si="0"/>
        <v>3744</v>
      </c>
      <c r="D6" s="171">
        <v>2194</v>
      </c>
      <c r="E6" s="171">
        <v>0</v>
      </c>
      <c r="F6" s="171">
        <v>1200</v>
      </c>
      <c r="G6" s="171">
        <v>0</v>
      </c>
      <c r="H6" s="171">
        <v>280</v>
      </c>
      <c r="I6" s="171">
        <v>0</v>
      </c>
      <c r="J6" s="171">
        <v>70</v>
      </c>
      <c r="K6" s="171">
        <v>0</v>
      </c>
      <c r="L6" s="171">
        <v>0</v>
      </c>
      <c r="M6" s="171">
        <v>0</v>
      </c>
      <c r="N6" s="171">
        <v>0</v>
      </c>
      <c r="O6" s="52"/>
    </row>
    <row r="7" spans="1:15" ht="14.25">
      <c r="A7" s="168">
        <v>2200</v>
      </c>
      <c r="B7" s="169" t="s">
        <v>6</v>
      </c>
      <c r="C7" s="176">
        <f t="shared" si="0"/>
        <v>228365</v>
      </c>
      <c r="D7" s="171">
        <v>54044</v>
      </c>
      <c r="E7" s="171">
        <v>86050</v>
      </c>
      <c r="F7" s="171">
        <v>4630</v>
      </c>
      <c r="G7" s="171">
        <v>25</v>
      </c>
      <c r="H7" s="171">
        <v>8130</v>
      </c>
      <c r="I7" s="171">
        <v>53630</v>
      </c>
      <c r="J7" s="171">
        <v>2195</v>
      </c>
      <c r="K7" s="171">
        <v>530</v>
      </c>
      <c r="L7" s="171">
        <v>0</v>
      </c>
      <c r="M7" s="171">
        <v>0</v>
      </c>
      <c r="N7" s="171">
        <v>19131</v>
      </c>
      <c r="O7" s="52"/>
    </row>
    <row r="8" spans="1:15" ht="15" customHeight="1">
      <c r="A8" s="168">
        <v>2300</v>
      </c>
      <c r="B8" s="172" t="s">
        <v>508</v>
      </c>
      <c r="C8" s="176">
        <f t="shared" si="0"/>
        <v>291817</v>
      </c>
      <c r="D8" s="171">
        <v>13762</v>
      </c>
      <c r="E8" s="171">
        <v>161900</v>
      </c>
      <c r="F8" s="171">
        <v>1770</v>
      </c>
      <c r="G8" s="171">
        <v>0</v>
      </c>
      <c r="H8" s="171">
        <v>3670</v>
      </c>
      <c r="I8" s="171">
        <v>109560</v>
      </c>
      <c r="J8" s="171">
        <v>965</v>
      </c>
      <c r="K8" s="171">
        <v>190</v>
      </c>
      <c r="L8" s="171">
        <v>0</v>
      </c>
      <c r="M8" s="171">
        <v>0</v>
      </c>
      <c r="N8" s="171">
        <v>0</v>
      </c>
      <c r="O8" s="52"/>
    </row>
    <row r="9" spans="1:15" ht="14.25">
      <c r="A9" s="168">
        <v>2400</v>
      </c>
      <c r="B9" s="169" t="s">
        <v>7</v>
      </c>
      <c r="C9" s="176">
        <f t="shared" si="0"/>
        <v>350</v>
      </c>
      <c r="D9" s="171">
        <v>0</v>
      </c>
      <c r="E9" s="171">
        <v>350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52"/>
    </row>
    <row r="10" spans="1:15" ht="14.25">
      <c r="A10" s="168">
        <v>2500</v>
      </c>
      <c r="B10" s="169" t="s">
        <v>8</v>
      </c>
      <c r="C10" s="176">
        <f t="shared" si="0"/>
        <v>325</v>
      </c>
      <c r="D10" s="171">
        <v>325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52"/>
    </row>
    <row r="11" spans="1:15" ht="14.25">
      <c r="A11" s="168">
        <v>3263</v>
      </c>
      <c r="B11" s="169" t="s">
        <v>80</v>
      </c>
      <c r="C11" s="176">
        <f t="shared" si="0"/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52"/>
    </row>
    <row r="12" spans="1:15" ht="14.25">
      <c r="A12" s="168">
        <v>3262</v>
      </c>
      <c r="B12" s="169" t="s">
        <v>82</v>
      </c>
      <c r="C12" s="176">
        <f t="shared" si="0"/>
        <v>407400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407400</v>
      </c>
      <c r="N12" s="171">
        <v>0</v>
      </c>
      <c r="O12" s="52"/>
    </row>
    <row r="13" spans="1:15" ht="14.25">
      <c r="A13" s="168">
        <v>5100</v>
      </c>
      <c r="B13" s="169" t="s">
        <v>9</v>
      </c>
      <c r="C13" s="176">
        <f t="shared" si="0"/>
        <v>1750</v>
      </c>
      <c r="D13" s="171">
        <v>1000</v>
      </c>
      <c r="E13" s="171">
        <v>0</v>
      </c>
      <c r="F13" s="171">
        <v>750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52"/>
    </row>
    <row r="14" spans="1:15" ht="14.25">
      <c r="A14" s="168">
        <v>5200</v>
      </c>
      <c r="B14" s="169" t="s">
        <v>10</v>
      </c>
      <c r="C14" s="176">
        <f t="shared" si="0"/>
        <v>707920</v>
      </c>
      <c r="D14" s="171">
        <v>4000</v>
      </c>
      <c r="E14" s="171">
        <v>10520</v>
      </c>
      <c r="F14" s="171">
        <v>1400</v>
      </c>
      <c r="G14" s="171">
        <v>0</v>
      </c>
      <c r="H14" s="171">
        <v>0</v>
      </c>
      <c r="I14" s="180">
        <v>692000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52"/>
    </row>
    <row r="15" spans="1:15" ht="14.25">
      <c r="A15" s="168">
        <v>7200</v>
      </c>
      <c r="B15" s="169" t="s">
        <v>251</v>
      </c>
      <c r="C15" s="176">
        <f t="shared" si="0"/>
        <v>81320</v>
      </c>
      <c r="D15" s="171">
        <v>60200</v>
      </c>
      <c r="E15" s="171">
        <v>0</v>
      </c>
      <c r="F15" s="171">
        <v>0</v>
      </c>
      <c r="G15" s="171">
        <v>200</v>
      </c>
      <c r="H15" s="171">
        <v>20920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52"/>
    </row>
    <row r="16" spans="1:15" ht="14.25">
      <c r="A16" s="168">
        <v>6200</v>
      </c>
      <c r="B16" s="169" t="s">
        <v>450</v>
      </c>
      <c r="C16" s="176">
        <f t="shared" si="0"/>
        <v>2037999</v>
      </c>
      <c r="D16" s="171">
        <v>130716</v>
      </c>
      <c r="E16" s="171">
        <v>0</v>
      </c>
      <c r="F16" s="171">
        <v>0</v>
      </c>
      <c r="G16" s="171">
        <v>7000</v>
      </c>
      <c r="H16" s="171">
        <v>49448</v>
      </c>
      <c r="I16" s="171">
        <v>13000</v>
      </c>
      <c r="J16" s="171">
        <v>0</v>
      </c>
      <c r="K16" s="171">
        <v>0</v>
      </c>
      <c r="L16" s="171">
        <v>550</v>
      </c>
      <c r="M16" s="171">
        <v>1837000</v>
      </c>
      <c r="N16" s="171">
        <v>285</v>
      </c>
      <c r="O16" s="52"/>
    </row>
    <row r="17" spans="1:15" ht="14.25">
      <c r="A17" s="168">
        <v>6300</v>
      </c>
      <c r="B17" s="169" t="s">
        <v>451</v>
      </c>
      <c r="C17" s="176">
        <f t="shared" si="0"/>
        <v>56300</v>
      </c>
      <c r="D17" s="171">
        <v>27600</v>
      </c>
      <c r="E17" s="171">
        <v>0</v>
      </c>
      <c r="F17" s="171">
        <v>0</v>
      </c>
      <c r="G17" s="171">
        <v>0</v>
      </c>
      <c r="H17" s="171">
        <v>28700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52"/>
    </row>
    <row r="18" spans="1:15" ht="14.25">
      <c r="A18" s="168">
        <v>6400</v>
      </c>
      <c r="B18" s="169" t="s">
        <v>282</v>
      </c>
      <c r="C18" s="176">
        <f t="shared" si="0"/>
        <v>317940</v>
      </c>
      <c r="D18" s="171">
        <v>259000</v>
      </c>
      <c r="E18" s="171">
        <v>0</v>
      </c>
      <c r="F18" s="171">
        <v>0</v>
      </c>
      <c r="G18" s="171">
        <v>0</v>
      </c>
      <c r="H18" s="171">
        <v>58940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52"/>
    </row>
    <row r="19" spans="1:15" ht="14.25">
      <c r="A19" s="169"/>
      <c r="B19" s="173" t="s">
        <v>3</v>
      </c>
      <c r="C19" s="174">
        <f aca="true" t="shared" si="1" ref="C19:M19">SUM(C4:C18)</f>
        <v>5951202</v>
      </c>
      <c r="D19" s="174">
        <f t="shared" si="1"/>
        <v>1009019</v>
      </c>
      <c r="E19" s="174">
        <f t="shared" si="1"/>
        <v>1007740</v>
      </c>
      <c r="F19" s="174">
        <f t="shared" si="1"/>
        <v>185140</v>
      </c>
      <c r="G19" s="174">
        <f t="shared" si="1"/>
        <v>9025</v>
      </c>
      <c r="H19" s="174">
        <f t="shared" si="1"/>
        <v>262744</v>
      </c>
      <c r="I19" s="174">
        <f t="shared" si="1"/>
        <v>1139020</v>
      </c>
      <c r="J19" s="174">
        <f t="shared" si="1"/>
        <v>41720</v>
      </c>
      <c r="K19" s="174">
        <f t="shared" si="1"/>
        <v>18100</v>
      </c>
      <c r="L19" s="174">
        <f>SUM(L4:L18)</f>
        <v>3895</v>
      </c>
      <c r="M19" s="174">
        <f t="shared" si="1"/>
        <v>2244400</v>
      </c>
      <c r="N19" s="174">
        <f>SUM(N4:N18)</f>
        <v>30399</v>
      </c>
      <c r="O19" s="52"/>
    </row>
    <row r="20" spans="3:15" ht="14.25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</sheetData>
  <sheetProtection/>
  <mergeCells count="2">
    <mergeCell ref="N1:O1"/>
    <mergeCell ref="G1:M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pane xSplit="1" topLeftCell="D1" activePane="topRight" state="frozen"/>
      <selection pane="topLeft" activeCell="A1" sqref="A1"/>
      <selection pane="topRight" activeCell="A2" sqref="A2:L24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12.57421875" style="0" customWidth="1"/>
    <col min="4" max="4" width="15.140625" style="0" customWidth="1"/>
    <col min="5" max="5" width="12.7109375" style="0" customWidth="1"/>
    <col min="6" max="6" width="14.57421875" style="0" customWidth="1"/>
    <col min="7" max="7" width="13.7109375" style="41" customWidth="1"/>
    <col min="8" max="8" width="13.57421875" style="0" customWidth="1"/>
    <col min="9" max="9" width="13.421875" style="0" customWidth="1"/>
    <col min="10" max="10" width="12.421875" style="0" customWidth="1"/>
    <col min="11" max="11" width="14.28125" style="0" customWidth="1"/>
    <col min="12" max="12" width="15.140625" style="0" customWidth="1"/>
    <col min="14" max="14" width="14.421875" style="0" bestFit="1" customWidth="1"/>
  </cols>
  <sheetData>
    <row r="1" spans="2:12" ht="15">
      <c r="B1" s="149" t="s">
        <v>239</v>
      </c>
      <c r="K1" s="41"/>
      <c r="L1" s="102" t="s">
        <v>348</v>
      </c>
    </row>
    <row r="2" spans="1:12" ht="34.5" customHeight="1">
      <c r="A2" s="159" t="s">
        <v>39</v>
      </c>
      <c r="B2" s="160" t="s">
        <v>0</v>
      </c>
      <c r="C2" s="161" t="s">
        <v>12</v>
      </c>
      <c r="D2" s="163" t="s">
        <v>34</v>
      </c>
      <c r="E2" s="162" t="s">
        <v>35</v>
      </c>
      <c r="F2" s="162" t="s">
        <v>83</v>
      </c>
      <c r="G2" s="187" t="s">
        <v>364</v>
      </c>
      <c r="H2" s="162" t="s">
        <v>84</v>
      </c>
      <c r="I2" s="162" t="s">
        <v>36</v>
      </c>
      <c r="J2" s="162" t="s">
        <v>317</v>
      </c>
      <c r="K2" s="162" t="s">
        <v>37</v>
      </c>
      <c r="L2" s="162" t="s">
        <v>38</v>
      </c>
    </row>
    <row r="3" spans="1:12" ht="24" customHeight="1">
      <c r="A3" s="159"/>
      <c r="B3" s="160"/>
      <c r="C3" s="167" t="s">
        <v>352</v>
      </c>
      <c r="D3" s="167" t="s">
        <v>352</v>
      </c>
      <c r="E3" s="167" t="s">
        <v>352</v>
      </c>
      <c r="F3" s="167" t="s">
        <v>352</v>
      </c>
      <c r="G3" s="167" t="s">
        <v>352</v>
      </c>
      <c r="H3" s="167" t="s">
        <v>352</v>
      </c>
      <c r="I3" s="167" t="s">
        <v>352</v>
      </c>
      <c r="J3" s="167" t="s">
        <v>352</v>
      </c>
      <c r="K3" s="167" t="s">
        <v>352</v>
      </c>
      <c r="L3" s="167" t="s">
        <v>352</v>
      </c>
    </row>
    <row r="4" spans="1:14" ht="14.25" customHeight="1">
      <c r="A4" s="168">
        <v>1100</v>
      </c>
      <c r="B4" s="169" t="s">
        <v>4</v>
      </c>
      <c r="C4" s="176">
        <f>SUM(D4:L4)</f>
        <v>18290079.93</v>
      </c>
      <c r="D4" s="171">
        <f>Pārvalde!C8</f>
        <v>1883605</v>
      </c>
      <c r="E4" s="171">
        <f>Policija!D4</f>
        <v>891349</v>
      </c>
      <c r="F4" s="171">
        <f>Ekonom_darbība!C4</f>
        <v>680622</v>
      </c>
      <c r="G4" s="171">
        <f>Dabas_resursi!C4</f>
        <v>0</v>
      </c>
      <c r="H4" s="171">
        <f>Tautsaimniecība!C4</f>
        <v>975539</v>
      </c>
      <c r="I4" s="171">
        <f>Veselība!C4</f>
        <v>397044</v>
      </c>
      <c r="J4" s="171">
        <f>Kultūra!C4</f>
        <v>1451625.93</v>
      </c>
      <c r="K4" s="171">
        <f>Skolas!C4</f>
        <v>10613802</v>
      </c>
      <c r="L4" s="171">
        <f>'Soci.'!C4</f>
        <v>1396493</v>
      </c>
      <c r="N4" s="56"/>
    </row>
    <row r="5" spans="1:14" ht="14.25" customHeight="1">
      <c r="A5" s="168">
        <v>1200</v>
      </c>
      <c r="B5" s="172" t="s">
        <v>50</v>
      </c>
      <c r="C5" s="176">
        <f aca="true" t="shared" si="0" ref="C5:C23">SUM(D5:L5)</f>
        <v>5669018</v>
      </c>
      <c r="D5" s="171">
        <f>Pārvalde!C9</f>
        <v>528899</v>
      </c>
      <c r="E5" s="171">
        <f>Policija!D5</f>
        <v>457640</v>
      </c>
      <c r="F5" s="171">
        <f>Ekonom_darbība!C5</f>
        <v>195525</v>
      </c>
      <c r="G5" s="171">
        <v>0</v>
      </c>
      <c r="H5" s="171">
        <f>Tautsaimniecība!C5</f>
        <v>289671</v>
      </c>
      <c r="I5" s="171">
        <f>Veselība!C5</f>
        <v>115885</v>
      </c>
      <c r="J5" s="171">
        <f>Kultūra!C5</f>
        <v>445926</v>
      </c>
      <c r="K5" s="171">
        <f>Skolas!C5</f>
        <v>3215993</v>
      </c>
      <c r="L5" s="171">
        <f>'Soci.'!C5</f>
        <v>419479</v>
      </c>
      <c r="N5" s="55"/>
    </row>
    <row r="6" spans="1:14" ht="14.25">
      <c r="A6" s="168">
        <v>2100</v>
      </c>
      <c r="B6" s="169" t="s">
        <v>48</v>
      </c>
      <c r="C6" s="176">
        <f t="shared" si="0"/>
        <v>126260</v>
      </c>
      <c r="D6" s="171">
        <f>Pārvalde!C10</f>
        <v>8150</v>
      </c>
      <c r="E6" s="171">
        <f>Policija!D6</f>
        <v>0</v>
      </c>
      <c r="F6" s="171">
        <f>Ekonom_darbība!C6</f>
        <v>13180</v>
      </c>
      <c r="G6" s="171">
        <v>0</v>
      </c>
      <c r="H6" s="171">
        <f>Tautsaimniecība!C6</f>
        <v>210</v>
      </c>
      <c r="I6" s="171">
        <v>0</v>
      </c>
      <c r="J6" s="171">
        <f>Kultūra!C6</f>
        <v>6800</v>
      </c>
      <c r="K6" s="171">
        <f>Skolas!C6</f>
        <v>94176</v>
      </c>
      <c r="L6" s="171">
        <f>'Soci.'!C6</f>
        <v>3744</v>
      </c>
      <c r="N6" s="55"/>
    </row>
    <row r="7" spans="1:14" s="74" customFormat="1" ht="14.25">
      <c r="A7" s="188">
        <v>2200</v>
      </c>
      <c r="B7" s="189" t="s">
        <v>6</v>
      </c>
      <c r="C7" s="176">
        <f t="shared" si="0"/>
        <v>8281898</v>
      </c>
      <c r="D7" s="171">
        <f>Pārvalde!C11</f>
        <v>541246</v>
      </c>
      <c r="E7" s="171">
        <f>Policija!D7</f>
        <v>222706</v>
      </c>
      <c r="F7" s="171">
        <f>Ekonom_darbība!C7</f>
        <v>1622372</v>
      </c>
      <c r="G7" s="171">
        <f>Dabas_resursi!C7</f>
        <v>173850</v>
      </c>
      <c r="H7" s="171">
        <f>Tautsaimniecība!C7</f>
        <v>2222369</v>
      </c>
      <c r="I7" s="171">
        <f>Veselība!C7</f>
        <v>205053</v>
      </c>
      <c r="J7" s="171">
        <f>Kultūra!C7</f>
        <v>564343</v>
      </c>
      <c r="K7" s="171">
        <f>Skolas!C7</f>
        <v>2501594</v>
      </c>
      <c r="L7" s="171">
        <f>'Soci.'!C7</f>
        <v>228365</v>
      </c>
      <c r="N7" s="75"/>
    </row>
    <row r="8" spans="1:14" ht="14.25" customHeight="1">
      <c r="A8" s="168">
        <v>2300</v>
      </c>
      <c r="B8" s="172" t="s">
        <v>508</v>
      </c>
      <c r="C8" s="176">
        <f t="shared" si="0"/>
        <v>2530094</v>
      </c>
      <c r="D8" s="171">
        <f>Pārvalde!C12</f>
        <v>96157</v>
      </c>
      <c r="E8" s="171">
        <f>Policija!D8</f>
        <v>143615</v>
      </c>
      <c r="F8" s="171">
        <f>Ekonom_darbība!C8</f>
        <v>22285</v>
      </c>
      <c r="G8" s="171">
        <v>0</v>
      </c>
      <c r="H8" s="171">
        <f>Tautsaimniecība!C8</f>
        <v>336990</v>
      </c>
      <c r="I8" s="171">
        <f>Veselība!C8</f>
        <v>42050</v>
      </c>
      <c r="J8" s="171">
        <f>Kultūra!C8</f>
        <v>186929</v>
      </c>
      <c r="K8" s="171">
        <f>Skolas!C8</f>
        <v>1410251</v>
      </c>
      <c r="L8" s="171">
        <f>'Soci.'!C8</f>
        <v>291817</v>
      </c>
      <c r="N8" s="55"/>
    </row>
    <row r="9" spans="1:14" ht="14.25">
      <c r="A9" s="168">
        <v>2400</v>
      </c>
      <c r="B9" s="169" t="s">
        <v>7</v>
      </c>
      <c r="C9" s="176">
        <f t="shared" si="0"/>
        <v>11697</v>
      </c>
      <c r="D9" s="171">
        <v>0</v>
      </c>
      <c r="E9" s="171">
        <f>Policija!D9</f>
        <v>0</v>
      </c>
      <c r="F9" s="171">
        <v>0</v>
      </c>
      <c r="G9" s="171">
        <v>0</v>
      </c>
      <c r="H9" s="171">
        <v>0</v>
      </c>
      <c r="I9" s="171">
        <v>0</v>
      </c>
      <c r="J9" s="171">
        <f>Kultūra!C9</f>
        <v>8600</v>
      </c>
      <c r="K9" s="171">
        <f>Skolas!C9</f>
        <v>2747</v>
      </c>
      <c r="L9" s="171">
        <f>'Soci.'!C9</f>
        <v>350</v>
      </c>
      <c r="N9" s="55"/>
    </row>
    <row r="10" spans="1:14" ht="14.25">
      <c r="A10" s="168">
        <v>2500</v>
      </c>
      <c r="B10" s="169" t="s">
        <v>49</v>
      </c>
      <c r="C10" s="176">
        <f t="shared" si="0"/>
        <v>49409</v>
      </c>
      <c r="D10" s="171">
        <f>Pārvalde!C14</f>
        <v>17590</v>
      </c>
      <c r="E10" s="171">
        <f>Policija!D10</f>
        <v>1260</v>
      </c>
      <c r="F10" s="171">
        <v>0</v>
      </c>
      <c r="G10" s="171">
        <f>Dabas_resursi!D10</f>
        <v>500</v>
      </c>
      <c r="H10" s="171">
        <f>Tautsaimniecība!C9</f>
        <v>5800</v>
      </c>
      <c r="I10" s="171">
        <f>Veselība!C10</f>
        <v>5629</v>
      </c>
      <c r="J10" s="171">
        <f>Kultūra!C10</f>
        <v>0</v>
      </c>
      <c r="K10" s="171">
        <f>Skolas!C10</f>
        <v>18305</v>
      </c>
      <c r="L10" s="171">
        <f>'Soci.'!C10</f>
        <v>325</v>
      </c>
      <c r="N10" s="55"/>
    </row>
    <row r="11" spans="1:14" ht="14.25">
      <c r="A11" s="168">
        <v>3200</v>
      </c>
      <c r="B11" s="169" t="s">
        <v>33</v>
      </c>
      <c r="C11" s="176">
        <f t="shared" si="0"/>
        <v>907650</v>
      </c>
      <c r="D11" s="171">
        <v>0</v>
      </c>
      <c r="E11" s="171">
        <v>0</v>
      </c>
      <c r="F11" s="171">
        <f>Ekonom_darbība!C10</f>
        <v>193293</v>
      </c>
      <c r="G11" s="171">
        <v>0</v>
      </c>
      <c r="H11" s="171">
        <f>Tautsaimniecība!C10</f>
        <v>44080</v>
      </c>
      <c r="I11" s="171">
        <v>0</v>
      </c>
      <c r="J11" s="171">
        <f>Kultūra!C11</f>
        <v>197873</v>
      </c>
      <c r="K11" s="171">
        <f>Skolas!C11</f>
        <v>65004</v>
      </c>
      <c r="L11" s="171">
        <f>'Soci.'!C12</f>
        <v>407400</v>
      </c>
      <c r="N11" s="55"/>
    </row>
    <row r="12" spans="1:14" ht="14.25">
      <c r="A12" s="168">
        <v>4000</v>
      </c>
      <c r="B12" s="169" t="s">
        <v>45</v>
      </c>
      <c r="C12" s="176">
        <f t="shared" si="0"/>
        <v>136707</v>
      </c>
      <c r="D12" s="171">
        <f>Pārvalde!C15</f>
        <v>26707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f>Skolas!C12</f>
        <v>110000</v>
      </c>
      <c r="L12" s="171">
        <v>0</v>
      </c>
      <c r="N12" s="55"/>
    </row>
    <row r="13" spans="1:14" ht="14.25">
      <c r="A13" s="168">
        <v>6242</v>
      </c>
      <c r="B13" s="169" t="s">
        <v>450</v>
      </c>
      <c r="C13" s="176">
        <f t="shared" si="0"/>
        <v>2037999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f>'Soci.'!C16</f>
        <v>2037999</v>
      </c>
      <c r="N13" s="55"/>
    </row>
    <row r="14" spans="1:14" ht="14.25">
      <c r="A14" s="168">
        <v>6300</v>
      </c>
      <c r="B14" s="169" t="s">
        <v>451</v>
      </c>
      <c r="C14" s="176">
        <f t="shared" si="0"/>
        <v>56300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f>'Soci.'!C17</f>
        <v>56300</v>
      </c>
      <c r="N14" s="55"/>
    </row>
    <row r="15" spans="1:14" ht="14.25">
      <c r="A15" s="168">
        <v>6400</v>
      </c>
      <c r="B15" s="169" t="s">
        <v>235</v>
      </c>
      <c r="C15" s="176">
        <f t="shared" si="0"/>
        <v>585043</v>
      </c>
      <c r="D15" s="171">
        <v>0</v>
      </c>
      <c r="E15" s="171">
        <v>0</v>
      </c>
      <c r="F15" s="171">
        <v>0</v>
      </c>
      <c r="G15" s="171">
        <f>Dabas_resursi!D11</f>
        <v>39890</v>
      </c>
      <c r="H15" s="171">
        <f>Tautsaimniecība!C13</f>
        <v>500</v>
      </c>
      <c r="I15" s="171">
        <v>0</v>
      </c>
      <c r="J15" s="171">
        <f>Kultūra!C14</f>
        <v>31862</v>
      </c>
      <c r="K15" s="171">
        <f>Skolas!C16</f>
        <v>194851</v>
      </c>
      <c r="L15" s="171">
        <f>'Soci.'!C18</f>
        <v>317940</v>
      </c>
      <c r="N15" s="55"/>
    </row>
    <row r="16" spans="1:14" s="41" customFormat="1" ht="14.25">
      <c r="A16" s="168">
        <v>6500</v>
      </c>
      <c r="B16" s="169" t="s">
        <v>349</v>
      </c>
      <c r="C16" s="176">
        <f t="shared" si="0"/>
        <v>6560</v>
      </c>
      <c r="D16" s="171">
        <f>Pārvalde!C18</f>
        <v>6560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N16" s="55"/>
    </row>
    <row r="17" spans="1:14" ht="14.25">
      <c r="A17" s="168">
        <v>5100</v>
      </c>
      <c r="B17" s="169" t="s">
        <v>9</v>
      </c>
      <c r="C17" s="176">
        <f t="shared" si="0"/>
        <v>48263</v>
      </c>
      <c r="D17" s="171">
        <f>Pārvalde!C16</f>
        <v>41870</v>
      </c>
      <c r="E17" s="171">
        <f>Policija!C11</f>
        <v>1250</v>
      </c>
      <c r="F17" s="171">
        <v>0</v>
      </c>
      <c r="G17" s="171">
        <v>0</v>
      </c>
      <c r="H17" s="171">
        <f>Tautsaimniecība!C11</f>
        <v>270</v>
      </c>
      <c r="I17" s="171">
        <f>Veselība!C11</f>
        <v>200</v>
      </c>
      <c r="J17" s="171">
        <f>Kultūra!C12</f>
        <v>1003</v>
      </c>
      <c r="K17" s="171">
        <f>Skolas!C13</f>
        <v>1920</v>
      </c>
      <c r="L17" s="171">
        <f>'Soci.'!C13</f>
        <v>1750</v>
      </c>
      <c r="N17" s="55"/>
    </row>
    <row r="18" spans="1:14" ht="14.25">
      <c r="A18" s="168">
        <v>5200</v>
      </c>
      <c r="B18" s="169" t="s">
        <v>10</v>
      </c>
      <c r="C18" s="176">
        <f t="shared" si="0"/>
        <v>17362166</v>
      </c>
      <c r="D18" s="171">
        <f>Pārvalde!C17</f>
        <v>17700</v>
      </c>
      <c r="E18" s="171">
        <f>Policija!C12</f>
        <v>38240</v>
      </c>
      <c r="F18" s="171">
        <f>Ekonom_darbība!C12</f>
        <v>3472732</v>
      </c>
      <c r="G18" s="171">
        <v>0</v>
      </c>
      <c r="H18" s="171">
        <f>Tautsaimniecība!C12</f>
        <v>543228</v>
      </c>
      <c r="I18" s="171">
        <f>Veselība!C12</f>
        <v>36600</v>
      </c>
      <c r="J18" s="171">
        <f>Kultūra!C13</f>
        <v>228897</v>
      </c>
      <c r="K18" s="171">
        <f>Skolas!C14</f>
        <v>12316849</v>
      </c>
      <c r="L18" s="171">
        <f>'Soci.'!C14</f>
        <v>707920</v>
      </c>
      <c r="N18" s="55"/>
    </row>
    <row r="19" spans="1:14" ht="15" customHeight="1">
      <c r="A19" s="168">
        <v>7210</v>
      </c>
      <c r="B19" s="172" t="s">
        <v>47</v>
      </c>
      <c r="C19" s="176">
        <f t="shared" si="0"/>
        <v>1223875</v>
      </c>
      <c r="D19" s="171">
        <f>Pārvalde!C19</f>
        <v>1130000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f>Kultūra!C16</f>
        <v>890</v>
      </c>
      <c r="K19" s="171">
        <f>Skolas!C17</f>
        <v>11665</v>
      </c>
      <c r="L19" s="171">
        <f>'Soci.'!C15</f>
        <v>81320</v>
      </c>
      <c r="N19" s="55"/>
    </row>
    <row r="20" spans="1:14" ht="15" customHeight="1">
      <c r="A20" s="168">
        <v>7240</v>
      </c>
      <c r="B20" s="172" t="s">
        <v>70</v>
      </c>
      <c r="C20" s="176">
        <f t="shared" si="0"/>
        <v>18109</v>
      </c>
      <c r="D20" s="171">
        <f>Pārvalde!C20</f>
        <v>2683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f>Skolas!C18</f>
        <v>15426</v>
      </c>
      <c r="L20" s="171">
        <v>0</v>
      </c>
      <c r="N20" s="55"/>
    </row>
    <row r="21" spans="1:14" ht="15" customHeight="1">
      <c r="A21" s="168">
        <v>7260</v>
      </c>
      <c r="B21" s="169" t="s">
        <v>11</v>
      </c>
      <c r="C21" s="176">
        <f t="shared" si="0"/>
        <v>2099387</v>
      </c>
      <c r="D21" s="171">
        <f>Pārvalde!C21</f>
        <v>2099387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N21" s="55"/>
    </row>
    <row r="22" spans="1:14" ht="15" customHeight="1">
      <c r="A22" s="168"/>
      <c r="B22" s="169" t="s">
        <v>66</v>
      </c>
      <c r="C22" s="176">
        <f t="shared" si="0"/>
        <v>74000</v>
      </c>
      <c r="D22" s="171">
        <v>0</v>
      </c>
      <c r="E22" s="171">
        <v>0</v>
      </c>
      <c r="F22" s="171">
        <v>0</v>
      </c>
      <c r="G22" s="171">
        <v>0</v>
      </c>
      <c r="H22" s="171">
        <f>Tautsaimniecība!C16</f>
        <v>74000</v>
      </c>
      <c r="I22" s="171">
        <v>0</v>
      </c>
      <c r="J22" s="171">
        <v>0</v>
      </c>
      <c r="K22" s="171">
        <v>0</v>
      </c>
      <c r="L22" s="171">
        <v>0</v>
      </c>
      <c r="N22" s="55"/>
    </row>
    <row r="23" spans="1:14" ht="15" customHeight="1">
      <c r="A23" s="168"/>
      <c r="B23" s="169" t="s">
        <v>14</v>
      </c>
      <c r="C23" s="176">
        <f t="shared" si="0"/>
        <v>2424326</v>
      </c>
      <c r="D23" s="171">
        <f>Pārvalde!C22</f>
        <v>2157686</v>
      </c>
      <c r="E23" s="171">
        <v>0</v>
      </c>
      <c r="F23" s="171">
        <f>Ekonom_darbība!C13</f>
        <v>266640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N23" s="55"/>
    </row>
    <row r="24" spans="1:12" ht="14.25">
      <c r="A24" s="169"/>
      <c r="B24" s="173" t="s">
        <v>3</v>
      </c>
      <c r="C24" s="174">
        <f>SUM(C4:C23)</f>
        <v>61938840.93</v>
      </c>
      <c r="D24" s="174">
        <f aca="true" t="shared" si="1" ref="D24:L24">SUM(D4:D23)</f>
        <v>8558240</v>
      </c>
      <c r="E24" s="174">
        <f t="shared" si="1"/>
        <v>1756060</v>
      </c>
      <c r="F24" s="174">
        <f t="shared" si="1"/>
        <v>6466649</v>
      </c>
      <c r="G24" s="174">
        <f>SUM(G4:G23)</f>
        <v>214240</v>
      </c>
      <c r="H24" s="190">
        <f>SUM(H4:H23)</f>
        <v>4492657</v>
      </c>
      <c r="I24" s="174">
        <f t="shared" si="1"/>
        <v>802461</v>
      </c>
      <c r="J24" s="174">
        <f t="shared" si="1"/>
        <v>3124748.9299999997</v>
      </c>
      <c r="K24" s="174">
        <f t="shared" si="1"/>
        <v>30572583</v>
      </c>
      <c r="L24" s="174">
        <f t="shared" si="1"/>
        <v>5951202</v>
      </c>
    </row>
    <row r="25" spans="1:12" ht="14.25">
      <c r="A25" s="41"/>
      <c r="B25" s="51" t="s">
        <v>230</v>
      </c>
      <c r="C25" s="59"/>
      <c r="D25" s="52"/>
      <c r="E25" s="52"/>
      <c r="F25" s="52"/>
      <c r="G25" s="52"/>
      <c r="H25" s="52"/>
      <c r="I25" s="52"/>
      <c r="J25" s="52"/>
      <c r="K25" s="52"/>
      <c r="L25" s="52"/>
    </row>
    <row r="26" spans="3:12" ht="14.25">
      <c r="C26" s="83">
        <f>SUM(C24:C25)</f>
        <v>61938840.93</v>
      </c>
      <c r="D26" s="52"/>
      <c r="E26" s="52"/>
      <c r="F26" s="52"/>
      <c r="G26" s="52"/>
      <c r="H26" s="52"/>
      <c r="I26" s="52"/>
      <c r="J26" s="52"/>
      <c r="K26" s="52"/>
      <c r="L26" s="52"/>
    </row>
    <row r="29" ht="12.75" customHeight="1"/>
  </sheetData>
  <sheetProtection/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3">
      <selection activeCell="E8" sqref="E8"/>
    </sheetView>
  </sheetViews>
  <sheetFormatPr defaultColWidth="9.140625" defaultRowHeight="15"/>
  <cols>
    <col min="1" max="1" width="7.421875" style="41" customWidth="1"/>
    <col min="2" max="2" width="22.57421875" style="41" customWidth="1"/>
    <col min="3" max="3" width="13.57421875" style="41" customWidth="1"/>
    <col min="4" max="5" width="14.8515625" style="41" customWidth="1"/>
    <col min="6" max="6" width="14.28125" style="41" customWidth="1"/>
    <col min="7" max="7" width="12.57421875" style="41" customWidth="1"/>
    <col min="8" max="16384" width="9.140625" style="41" customWidth="1"/>
  </cols>
  <sheetData>
    <row r="1" spans="1:7" ht="15">
      <c r="A1" s="149" t="s">
        <v>491</v>
      </c>
      <c r="G1" s="102"/>
    </row>
    <row r="2" spans="1:7" ht="21">
      <c r="A2" s="159" t="s">
        <v>39</v>
      </c>
      <c r="B2" s="160" t="s">
        <v>0</v>
      </c>
      <c r="C2" s="184" t="s">
        <v>12</v>
      </c>
      <c r="D2" s="162" t="s">
        <v>492</v>
      </c>
      <c r="E2" s="162" t="s">
        <v>499</v>
      </c>
      <c r="F2" s="159" t="s">
        <v>31</v>
      </c>
      <c r="G2" s="159" t="s">
        <v>20</v>
      </c>
    </row>
    <row r="3" spans="1:7" ht="14.25">
      <c r="A3" s="159"/>
      <c r="B3" s="160"/>
      <c r="C3" s="167" t="s">
        <v>352</v>
      </c>
      <c r="D3" s="167" t="s">
        <v>352</v>
      </c>
      <c r="E3" s="167" t="s">
        <v>352</v>
      </c>
      <c r="F3" s="167" t="s">
        <v>352</v>
      </c>
      <c r="G3" s="167" t="s">
        <v>352</v>
      </c>
    </row>
    <row r="4" spans="1:7" ht="14.25">
      <c r="A4" s="168">
        <v>1100</v>
      </c>
      <c r="B4" s="169" t="s">
        <v>4</v>
      </c>
      <c r="C4" s="191">
        <f>SUM(D4:G4)</f>
        <v>0</v>
      </c>
      <c r="D4" s="192">
        <v>0</v>
      </c>
      <c r="E4" s="192">
        <v>0</v>
      </c>
      <c r="F4" s="192">
        <v>0</v>
      </c>
      <c r="G4" s="192">
        <v>0</v>
      </c>
    </row>
    <row r="5" spans="1:7" ht="22.5" customHeight="1">
      <c r="A5" s="168">
        <v>1200</v>
      </c>
      <c r="B5" s="172" t="s">
        <v>46</v>
      </c>
      <c r="C5" s="191">
        <f aca="true" t="shared" si="0" ref="C5:C11">SUM(D5:G5)</f>
        <v>0</v>
      </c>
      <c r="D5" s="192">
        <v>0</v>
      </c>
      <c r="E5" s="192">
        <v>0</v>
      </c>
      <c r="F5" s="192">
        <v>0</v>
      </c>
      <c r="G5" s="192">
        <v>0</v>
      </c>
    </row>
    <row r="6" spans="1:7" ht="14.25">
      <c r="A6" s="168">
        <v>2200</v>
      </c>
      <c r="B6" s="169" t="s">
        <v>6</v>
      </c>
      <c r="C6" s="191">
        <f t="shared" si="0"/>
        <v>1775</v>
      </c>
      <c r="D6" s="192">
        <v>0</v>
      </c>
      <c r="E6" s="192">
        <v>1775</v>
      </c>
      <c r="F6" s="192">
        <v>0</v>
      </c>
      <c r="G6" s="192">
        <v>0</v>
      </c>
    </row>
    <row r="7" spans="1:7" ht="14.25" customHeight="1">
      <c r="A7" s="168">
        <v>2300</v>
      </c>
      <c r="B7" s="172" t="s">
        <v>500</v>
      </c>
      <c r="C7" s="191">
        <f t="shared" si="0"/>
        <v>4840</v>
      </c>
      <c r="D7" s="192">
        <v>0</v>
      </c>
      <c r="E7" s="192">
        <v>470</v>
      </c>
      <c r="F7" s="192">
        <v>4105</v>
      </c>
      <c r="G7" s="192">
        <v>265</v>
      </c>
    </row>
    <row r="8" spans="1:7" ht="14.25">
      <c r="A8" s="168">
        <v>2500</v>
      </c>
      <c r="B8" s="169" t="s">
        <v>8</v>
      </c>
      <c r="C8" s="191">
        <f t="shared" si="0"/>
        <v>0</v>
      </c>
      <c r="D8" s="192">
        <v>0</v>
      </c>
      <c r="E8" s="192">
        <v>0</v>
      </c>
      <c r="F8" s="192">
        <v>0</v>
      </c>
      <c r="G8" s="192">
        <v>0</v>
      </c>
    </row>
    <row r="9" spans="1:7" ht="14.25">
      <c r="A9" s="168">
        <v>5100</v>
      </c>
      <c r="B9" s="169" t="s">
        <v>9</v>
      </c>
      <c r="C9" s="191">
        <f t="shared" si="0"/>
        <v>0</v>
      </c>
      <c r="D9" s="192">
        <v>0</v>
      </c>
      <c r="E9" s="192">
        <v>0</v>
      </c>
      <c r="F9" s="192">
        <v>0</v>
      </c>
      <c r="G9" s="192">
        <v>0</v>
      </c>
    </row>
    <row r="10" spans="1:7" ht="14.25">
      <c r="A10" s="168">
        <v>5200</v>
      </c>
      <c r="B10" s="169" t="s">
        <v>10</v>
      </c>
      <c r="C10" s="191">
        <f t="shared" si="0"/>
        <v>45300</v>
      </c>
      <c r="D10" s="192">
        <v>45300</v>
      </c>
      <c r="E10" s="192">
        <v>0</v>
      </c>
      <c r="F10" s="192">
        <v>0</v>
      </c>
      <c r="G10" s="192">
        <v>0</v>
      </c>
    </row>
    <row r="11" spans="1:7" ht="14.25">
      <c r="A11" s="168"/>
      <c r="B11" s="169" t="s">
        <v>493</v>
      </c>
      <c r="C11" s="191">
        <f t="shared" si="0"/>
        <v>0</v>
      </c>
      <c r="D11" s="192">
        <v>0</v>
      </c>
      <c r="E11" s="192">
        <v>0</v>
      </c>
      <c r="F11" s="192">
        <v>0</v>
      </c>
      <c r="G11" s="192">
        <v>0</v>
      </c>
    </row>
    <row r="12" spans="1:7" ht="14.25">
      <c r="A12" s="169"/>
      <c r="B12" s="173" t="s">
        <v>3</v>
      </c>
      <c r="C12" s="193">
        <f>SUM(C4:C10)</f>
        <v>51915</v>
      </c>
      <c r="D12" s="193">
        <f>SUM(D4:D11)</f>
        <v>45300</v>
      </c>
      <c r="E12" s="193">
        <f>SUM(E4:E11)</f>
        <v>2245</v>
      </c>
      <c r="F12" s="193">
        <f>SUM(F4:F11)</f>
        <v>4105</v>
      </c>
      <c r="G12" s="193">
        <f>SUM(G4:G10)</f>
        <v>265</v>
      </c>
    </row>
    <row r="13" spans="1:7" ht="14.25">
      <c r="A13" s="76"/>
      <c r="B13" s="194" t="s">
        <v>494</v>
      </c>
      <c r="C13" s="76"/>
      <c r="D13" s="76"/>
      <c r="E13" s="76"/>
      <c r="F13" s="76"/>
      <c r="G13" s="195"/>
    </row>
    <row r="14" spans="1:7" ht="14.25">
      <c r="A14" s="196" t="s">
        <v>483</v>
      </c>
      <c r="B14" s="169" t="s">
        <v>495</v>
      </c>
      <c r="C14" s="191">
        <f>SUM(D14:G14)</f>
        <v>0</v>
      </c>
      <c r="D14" s="192">
        <v>0</v>
      </c>
      <c r="E14" s="192">
        <v>0</v>
      </c>
      <c r="F14" s="192">
        <v>0</v>
      </c>
      <c r="G14" s="192">
        <v>0</v>
      </c>
    </row>
    <row r="15" spans="1:7" ht="14.25">
      <c r="A15" s="196" t="s">
        <v>484</v>
      </c>
      <c r="B15" s="169" t="s">
        <v>496</v>
      </c>
      <c r="C15" s="191">
        <f>SUM(D15:G15)</f>
        <v>0</v>
      </c>
      <c r="D15" s="192">
        <v>0</v>
      </c>
      <c r="E15" s="192">
        <v>0</v>
      </c>
      <c r="F15" s="192">
        <v>0</v>
      </c>
      <c r="G15" s="192">
        <v>0</v>
      </c>
    </row>
    <row r="16" spans="1:7" ht="14.25">
      <c r="A16" s="195"/>
      <c r="B16" s="169" t="s">
        <v>497</v>
      </c>
      <c r="C16" s="191">
        <f>SUM(D16:G16)</f>
        <v>51915</v>
      </c>
      <c r="D16" s="192">
        <v>45300</v>
      </c>
      <c r="E16" s="192">
        <v>2245</v>
      </c>
      <c r="F16" s="192">
        <v>4105</v>
      </c>
      <c r="G16" s="192">
        <v>265</v>
      </c>
    </row>
    <row r="17" spans="1:7" ht="14.25">
      <c r="A17" s="197"/>
      <c r="B17" s="198" t="s">
        <v>3</v>
      </c>
      <c r="C17" s="193">
        <f>SUM(C14:C16)</f>
        <v>51915</v>
      </c>
      <c r="D17" s="193">
        <f>SUM(D14:D16)</f>
        <v>45300</v>
      </c>
      <c r="E17" s="193">
        <f>SUM(E14:E16)</f>
        <v>2245</v>
      </c>
      <c r="F17" s="193">
        <f>SUM(F14:F16)</f>
        <v>4105</v>
      </c>
      <c r="G17" s="193">
        <f>SUM(G14:G16)</f>
        <v>265</v>
      </c>
    </row>
    <row r="20" spans="1:6" ht="14.25">
      <c r="A20" s="76" t="s">
        <v>507</v>
      </c>
      <c r="C20" s="157" t="s">
        <v>504</v>
      </c>
      <c r="E20" s="76"/>
      <c r="F20" s="76" t="s">
        <v>367</v>
      </c>
    </row>
    <row r="21" spans="1:6" ht="14.25">
      <c r="A21" s="76"/>
      <c r="B21" s="76"/>
      <c r="C21" s="76"/>
      <c r="D21" s="76"/>
      <c r="E21" s="76"/>
      <c r="F21" s="76"/>
    </row>
    <row r="22" spans="1:6" ht="14.25">
      <c r="A22" s="76" t="s">
        <v>505</v>
      </c>
      <c r="B22" s="76"/>
      <c r="C22" s="76"/>
      <c r="D22" s="76"/>
      <c r="E22" s="76"/>
      <c r="F22" s="76"/>
    </row>
    <row r="23" spans="1:6" ht="14.25">
      <c r="A23" s="76" t="s">
        <v>506</v>
      </c>
      <c r="B23" s="76"/>
      <c r="C23" s="76"/>
      <c r="D23" s="76"/>
      <c r="E23" s="76"/>
      <c r="F23" s="76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pane xSplit="1" topLeftCell="H1" activePane="topRight" state="frozen"/>
      <selection pane="topLeft" activeCell="A1" sqref="A1"/>
      <selection pane="topRight" activeCell="A6" sqref="A6:R24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13.140625" style="0" customWidth="1"/>
    <col min="4" max="4" width="14.57421875" style="0" customWidth="1"/>
    <col min="5" max="5" width="14.57421875" style="41" customWidth="1"/>
    <col min="6" max="6" width="13.140625" style="0" customWidth="1"/>
    <col min="7" max="7" width="13.57421875" style="0" customWidth="1"/>
    <col min="8" max="8" width="13.8515625" style="0" customWidth="1"/>
    <col min="9" max="9" width="13.8515625" style="41" customWidth="1"/>
    <col min="10" max="10" width="12.8515625" style="41" customWidth="1"/>
    <col min="11" max="11" width="12.28125" style="0" customWidth="1"/>
    <col min="12" max="12" width="12.57421875" style="0" customWidth="1"/>
    <col min="13" max="13" width="13.7109375" style="0" customWidth="1"/>
    <col min="14" max="14" width="12.28125" style="0" customWidth="1"/>
    <col min="15" max="15" width="13.140625" style="0" customWidth="1"/>
    <col min="16" max="16" width="13.140625" style="41" customWidth="1"/>
    <col min="17" max="17" width="13.421875" style="0" customWidth="1"/>
  </cols>
  <sheetData>
    <row r="1" spans="1:17" ht="15">
      <c r="A1" s="149" t="s">
        <v>481</v>
      </c>
      <c r="N1" s="87"/>
      <c r="O1" s="42"/>
      <c r="P1" s="87"/>
      <c r="Q1" s="86"/>
    </row>
    <row r="2" spans="1:17" ht="15">
      <c r="A2" s="150" t="s">
        <v>502</v>
      </c>
      <c r="N2" s="87"/>
      <c r="O2" s="87"/>
      <c r="P2" s="42"/>
      <c r="Q2" s="102"/>
    </row>
    <row r="3" spans="1:17" ht="15">
      <c r="A3" s="150" t="s">
        <v>501</v>
      </c>
      <c r="N3" s="87"/>
      <c r="O3" s="87"/>
      <c r="P3" s="39"/>
      <c r="Q3" s="53"/>
    </row>
    <row r="4" spans="14:19" ht="14.25">
      <c r="N4" s="42"/>
      <c r="O4" s="87"/>
      <c r="Q4" s="102"/>
      <c r="R4" s="101"/>
      <c r="S4" s="101"/>
    </row>
    <row r="5" spans="1:16" ht="15">
      <c r="A5" s="158" t="s">
        <v>454</v>
      </c>
      <c r="B5" s="154"/>
      <c r="C5" s="154"/>
      <c r="D5" s="148"/>
      <c r="E5" s="154"/>
      <c r="F5" s="154"/>
      <c r="G5" s="154"/>
      <c r="H5" s="154"/>
      <c r="I5" s="154"/>
      <c r="J5" s="154"/>
      <c r="K5" s="154"/>
      <c r="N5" s="199"/>
      <c r="O5" s="200"/>
      <c r="P5" s="98"/>
    </row>
    <row r="6" spans="1:18" ht="40.5" customHeight="1">
      <c r="A6" s="159" t="s">
        <v>39</v>
      </c>
      <c r="B6" s="160" t="s">
        <v>0</v>
      </c>
      <c r="C6" s="161" t="s">
        <v>12</v>
      </c>
      <c r="D6" s="162" t="s">
        <v>273</v>
      </c>
      <c r="E6" s="162" t="s">
        <v>436</v>
      </c>
      <c r="F6" s="162" t="s">
        <v>275</v>
      </c>
      <c r="G6" s="163" t="s">
        <v>276</v>
      </c>
      <c r="H6" s="162" t="s">
        <v>2</v>
      </c>
      <c r="I6" s="164" t="s">
        <v>339</v>
      </c>
      <c r="J6" s="165" t="s">
        <v>341</v>
      </c>
      <c r="K6" s="162" t="s">
        <v>58</v>
      </c>
      <c r="L6" s="166" t="s">
        <v>1</v>
      </c>
      <c r="M6" s="162" t="s">
        <v>74</v>
      </c>
      <c r="N6" s="162" t="s">
        <v>17</v>
      </c>
      <c r="O6" s="162" t="s">
        <v>241</v>
      </c>
      <c r="P6" s="162" t="s">
        <v>452</v>
      </c>
      <c r="Q6" s="162" t="s">
        <v>358</v>
      </c>
      <c r="R6" s="76"/>
    </row>
    <row r="7" spans="1:18" ht="22.5" customHeight="1">
      <c r="A7" s="159"/>
      <c r="B7" s="160"/>
      <c r="C7" s="167" t="s">
        <v>352</v>
      </c>
      <c r="D7" s="167" t="s">
        <v>352</v>
      </c>
      <c r="E7" s="167" t="s">
        <v>352</v>
      </c>
      <c r="F7" s="167" t="s">
        <v>352</v>
      </c>
      <c r="G7" s="167" t="s">
        <v>352</v>
      </c>
      <c r="H7" s="167" t="s">
        <v>352</v>
      </c>
      <c r="I7" s="167" t="s">
        <v>352</v>
      </c>
      <c r="J7" s="167" t="s">
        <v>352</v>
      </c>
      <c r="K7" s="167" t="s">
        <v>352</v>
      </c>
      <c r="L7" s="167" t="s">
        <v>352</v>
      </c>
      <c r="M7" s="167" t="s">
        <v>352</v>
      </c>
      <c r="N7" s="167" t="s">
        <v>352</v>
      </c>
      <c r="O7" s="167" t="s">
        <v>352</v>
      </c>
      <c r="P7" s="167" t="s">
        <v>352</v>
      </c>
      <c r="Q7" s="167" t="s">
        <v>352</v>
      </c>
      <c r="R7" s="76"/>
    </row>
    <row r="8" spans="1:18" ht="14.25">
      <c r="A8" s="168">
        <v>1100</v>
      </c>
      <c r="B8" s="169" t="s">
        <v>4</v>
      </c>
      <c r="C8" s="170">
        <f>SUM(D8:Q8)</f>
        <v>1883605</v>
      </c>
      <c r="D8" s="171">
        <v>1019028</v>
      </c>
      <c r="E8" s="171">
        <v>0</v>
      </c>
      <c r="F8" s="171">
        <v>0</v>
      </c>
      <c r="G8" s="171">
        <v>449755</v>
      </c>
      <c r="H8" s="171">
        <v>325800</v>
      </c>
      <c r="I8" s="171">
        <v>10000</v>
      </c>
      <c r="J8" s="171">
        <v>13595</v>
      </c>
      <c r="K8" s="171">
        <v>0</v>
      </c>
      <c r="L8" s="171">
        <v>0</v>
      </c>
      <c r="M8" s="171">
        <v>0</v>
      </c>
      <c r="N8" s="171">
        <v>0</v>
      </c>
      <c r="O8" s="171">
        <v>11400</v>
      </c>
      <c r="P8" s="171">
        <v>5493</v>
      </c>
      <c r="Q8" s="171">
        <v>48534</v>
      </c>
      <c r="R8" s="76"/>
    </row>
    <row r="9" spans="1:18" ht="15" customHeight="1">
      <c r="A9" s="168">
        <v>1200</v>
      </c>
      <c r="B9" s="172" t="s">
        <v>42</v>
      </c>
      <c r="C9" s="170">
        <f aca="true" t="shared" si="0" ref="C9:C22">SUM(D9:Q9)</f>
        <v>528899</v>
      </c>
      <c r="D9" s="171">
        <v>289742</v>
      </c>
      <c r="E9" s="171">
        <v>2070</v>
      </c>
      <c r="F9" s="171">
        <v>0</v>
      </c>
      <c r="G9" s="171">
        <v>136491</v>
      </c>
      <c r="H9" s="171">
        <v>79100</v>
      </c>
      <c r="I9" s="171">
        <v>2359</v>
      </c>
      <c r="J9" s="171">
        <v>3208</v>
      </c>
      <c r="K9" s="171">
        <v>0</v>
      </c>
      <c r="L9" s="171">
        <v>0</v>
      </c>
      <c r="M9" s="171">
        <v>0</v>
      </c>
      <c r="N9" s="171">
        <v>0</v>
      </c>
      <c r="O9" s="171">
        <v>2800</v>
      </c>
      <c r="P9" s="171">
        <v>1355</v>
      </c>
      <c r="Q9" s="171">
        <v>11774</v>
      </c>
      <c r="R9" s="76"/>
    </row>
    <row r="10" spans="1:18" ht="14.25">
      <c r="A10" s="168">
        <v>2100</v>
      </c>
      <c r="B10" s="169" t="s">
        <v>41</v>
      </c>
      <c r="C10" s="170">
        <f t="shared" si="0"/>
        <v>8150</v>
      </c>
      <c r="D10" s="171">
        <v>6100</v>
      </c>
      <c r="E10" s="171">
        <v>50</v>
      </c>
      <c r="F10" s="171">
        <v>0</v>
      </c>
      <c r="G10" s="171">
        <v>0</v>
      </c>
      <c r="H10" s="171">
        <v>2000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76"/>
    </row>
    <row r="11" spans="1:18" ht="14.25">
      <c r="A11" s="168">
        <v>2200</v>
      </c>
      <c r="B11" s="169" t="s">
        <v>6</v>
      </c>
      <c r="C11" s="170">
        <f t="shared" si="0"/>
        <v>541246</v>
      </c>
      <c r="D11" s="171">
        <v>112684</v>
      </c>
      <c r="E11" s="171">
        <v>63220</v>
      </c>
      <c r="F11" s="171">
        <v>125973</v>
      </c>
      <c r="G11" s="171">
        <v>29750</v>
      </c>
      <c r="H11" s="171">
        <v>400</v>
      </c>
      <c r="I11" s="171">
        <v>28841</v>
      </c>
      <c r="J11" s="171">
        <v>0</v>
      </c>
      <c r="K11" s="171">
        <v>0</v>
      </c>
      <c r="L11" s="171">
        <v>0</v>
      </c>
      <c r="M11" s="171">
        <v>67293</v>
      </c>
      <c r="N11" s="171">
        <v>111000</v>
      </c>
      <c r="O11" s="171">
        <v>600</v>
      </c>
      <c r="P11" s="171">
        <v>635</v>
      </c>
      <c r="Q11" s="171">
        <v>850</v>
      </c>
      <c r="R11" s="76"/>
    </row>
    <row r="12" spans="1:18" ht="15" customHeight="1">
      <c r="A12" s="168">
        <v>2300</v>
      </c>
      <c r="B12" s="172" t="s">
        <v>508</v>
      </c>
      <c r="C12" s="170">
        <f t="shared" si="0"/>
        <v>96157</v>
      </c>
      <c r="D12" s="171">
        <v>33210</v>
      </c>
      <c r="E12" s="171">
        <v>11080</v>
      </c>
      <c r="F12" s="171">
        <v>32500</v>
      </c>
      <c r="G12" s="171">
        <v>0</v>
      </c>
      <c r="H12" s="171">
        <v>7700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2000</v>
      </c>
      <c r="P12" s="171">
        <v>335</v>
      </c>
      <c r="Q12" s="171">
        <v>9332</v>
      </c>
      <c r="R12" s="76"/>
    </row>
    <row r="13" spans="1:18" ht="14.25">
      <c r="A13" s="168">
        <v>2400</v>
      </c>
      <c r="B13" s="169" t="s">
        <v>7</v>
      </c>
      <c r="C13" s="170">
        <f t="shared" si="0"/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76"/>
    </row>
    <row r="14" spans="1:18" ht="14.25">
      <c r="A14" s="168">
        <v>2500</v>
      </c>
      <c r="B14" s="169" t="s">
        <v>8</v>
      </c>
      <c r="C14" s="170">
        <f t="shared" si="0"/>
        <v>17590</v>
      </c>
      <c r="D14" s="171">
        <v>15500</v>
      </c>
      <c r="E14" s="171">
        <v>1090</v>
      </c>
      <c r="F14" s="171">
        <v>500</v>
      </c>
      <c r="G14" s="171">
        <v>500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76"/>
    </row>
    <row r="15" spans="1:18" ht="14.25">
      <c r="A15" s="168">
        <v>4311</v>
      </c>
      <c r="B15" s="169" t="s">
        <v>75</v>
      </c>
      <c r="C15" s="170">
        <f t="shared" si="0"/>
        <v>26707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26707</v>
      </c>
      <c r="N15" s="171">
        <v>0</v>
      </c>
      <c r="O15" s="171">
        <v>0</v>
      </c>
      <c r="P15" s="171">
        <v>0</v>
      </c>
      <c r="Q15" s="171">
        <v>0</v>
      </c>
      <c r="R15" s="76"/>
    </row>
    <row r="16" spans="1:18" ht="14.25">
      <c r="A16" s="168">
        <v>5100</v>
      </c>
      <c r="B16" s="169" t="s">
        <v>9</v>
      </c>
      <c r="C16" s="170">
        <f t="shared" si="0"/>
        <v>41870</v>
      </c>
      <c r="D16" s="171">
        <v>0</v>
      </c>
      <c r="E16" s="171">
        <v>670</v>
      </c>
      <c r="F16" s="171">
        <v>41200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76"/>
    </row>
    <row r="17" spans="1:18" ht="14.25">
      <c r="A17" s="168">
        <v>5200</v>
      </c>
      <c r="B17" s="169" t="s">
        <v>10</v>
      </c>
      <c r="C17" s="170">
        <f t="shared" si="0"/>
        <v>17700</v>
      </c>
      <c r="D17" s="171">
        <v>0</v>
      </c>
      <c r="E17" s="171">
        <v>1100</v>
      </c>
      <c r="F17" s="171">
        <v>16600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76"/>
    </row>
    <row r="18" spans="1:18" s="41" customFormat="1" ht="14.25">
      <c r="A18" s="168">
        <v>6500</v>
      </c>
      <c r="B18" s="169" t="s">
        <v>340</v>
      </c>
      <c r="C18" s="170">
        <f t="shared" si="0"/>
        <v>6560</v>
      </c>
      <c r="D18" s="171">
        <v>1000</v>
      </c>
      <c r="E18" s="171">
        <v>5560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76"/>
    </row>
    <row r="19" spans="1:18" ht="14.25">
      <c r="A19" s="168">
        <v>7210</v>
      </c>
      <c r="B19" s="169" t="s">
        <v>59</v>
      </c>
      <c r="C19" s="170">
        <f t="shared" si="0"/>
        <v>1130000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1130000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76"/>
    </row>
    <row r="20" spans="1:18" s="41" customFormat="1" ht="14.25">
      <c r="A20" s="168">
        <v>7245</v>
      </c>
      <c r="B20" s="169" t="s">
        <v>453</v>
      </c>
      <c r="C20" s="170">
        <f t="shared" si="0"/>
        <v>2683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1947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736</v>
      </c>
      <c r="Q20" s="171">
        <v>0</v>
      </c>
      <c r="R20" s="76"/>
    </row>
    <row r="21" spans="1:18" ht="14.25">
      <c r="A21" s="168">
        <v>7260</v>
      </c>
      <c r="B21" s="169" t="s">
        <v>11</v>
      </c>
      <c r="C21" s="170">
        <f t="shared" si="0"/>
        <v>2099387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2099387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76"/>
    </row>
    <row r="22" spans="1:18" s="41" customFormat="1" ht="14.25">
      <c r="A22" s="168"/>
      <c r="B22" s="169" t="s">
        <v>253</v>
      </c>
      <c r="C22" s="170">
        <f t="shared" si="0"/>
        <v>2157686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2157686</v>
      </c>
      <c r="N22" s="171">
        <v>0</v>
      </c>
      <c r="O22" s="171">
        <v>0</v>
      </c>
      <c r="P22" s="171">
        <v>0</v>
      </c>
      <c r="Q22" s="171">
        <v>0</v>
      </c>
      <c r="R22" s="76"/>
    </row>
    <row r="23" spans="1:18" ht="14.25">
      <c r="A23" s="169"/>
      <c r="B23" s="173" t="s">
        <v>3</v>
      </c>
      <c r="C23" s="174">
        <f>SUM(C8:C22)</f>
        <v>8558240</v>
      </c>
      <c r="D23" s="174">
        <f>SUM(D8:D21)</f>
        <v>1477264</v>
      </c>
      <c r="E23" s="174">
        <f>SUM(E8:E22)</f>
        <v>84840</v>
      </c>
      <c r="F23" s="174">
        <f>SUM(F8:F21)</f>
        <v>216773</v>
      </c>
      <c r="G23" s="174">
        <f>SUM(G8:G21)</f>
        <v>616496</v>
      </c>
      <c r="H23" s="174">
        <f>SUM(H8:H22)</f>
        <v>415000</v>
      </c>
      <c r="I23" s="174">
        <f>SUM(I8:I22)</f>
        <v>41200</v>
      </c>
      <c r="J23" s="174">
        <f>SUM(J8:J22)</f>
        <v>18750</v>
      </c>
      <c r="K23" s="174">
        <f>SUM(K8:K22)</f>
        <v>1130000</v>
      </c>
      <c r="L23" s="174">
        <f>SUM(L8:L21)</f>
        <v>2099387</v>
      </c>
      <c r="M23" s="174">
        <f>SUM(M8:M22)</f>
        <v>2251686</v>
      </c>
      <c r="N23" s="174">
        <f>SUM(N8:N22)</f>
        <v>111000</v>
      </c>
      <c r="O23" s="174">
        <f>SUM(O8:O21)</f>
        <v>16800</v>
      </c>
      <c r="P23" s="174">
        <f>SUM(P8:P22)</f>
        <v>8554</v>
      </c>
      <c r="Q23" s="174">
        <f>SUM(Q8:Q22)</f>
        <v>70490</v>
      </c>
      <c r="R23" s="76"/>
    </row>
    <row r="24" spans="1:18" ht="14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</sheetData>
  <sheetProtection/>
  <mergeCells count="1">
    <mergeCell ref="N5: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13"/>
    </sheetView>
  </sheetViews>
  <sheetFormatPr defaultColWidth="9.140625" defaultRowHeight="15"/>
  <cols>
    <col min="1" max="1" width="6.57421875" style="0" customWidth="1"/>
    <col min="2" max="2" width="32.421875" style="0" customWidth="1"/>
    <col min="3" max="4" width="12.421875" style="0" customWidth="1"/>
  </cols>
  <sheetData>
    <row r="1" spans="1:4" ht="16.5" customHeight="1">
      <c r="A1" s="201" t="s">
        <v>455</v>
      </c>
      <c r="B1" s="201"/>
      <c r="C1" s="201"/>
      <c r="D1" s="201"/>
    </row>
    <row r="2" spans="1:4" ht="21">
      <c r="A2" s="159" t="s">
        <v>39</v>
      </c>
      <c r="B2" s="160" t="s">
        <v>0</v>
      </c>
      <c r="C2" s="175" t="s">
        <v>12</v>
      </c>
      <c r="D2" s="159" t="s">
        <v>13</v>
      </c>
    </row>
    <row r="3" spans="1:4" ht="14.25">
      <c r="A3" s="159"/>
      <c r="B3" s="160"/>
      <c r="C3" s="167" t="s">
        <v>352</v>
      </c>
      <c r="D3" s="167" t="s">
        <v>352</v>
      </c>
    </row>
    <row r="4" spans="1:4" ht="14.25">
      <c r="A4" s="168">
        <v>1100</v>
      </c>
      <c r="B4" s="169" t="s">
        <v>4</v>
      </c>
      <c r="C4" s="176">
        <f>D4</f>
        <v>891349</v>
      </c>
      <c r="D4" s="171">
        <v>891349</v>
      </c>
    </row>
    <row r="5" spans="1:4" ht="15" customHeight="1">
      <c r="A5" s="168">
        <v>1200</v>
      </c>
      <c r="B5" s="172" t="s">
        <v>43</v>
      </c>
      <c r="C5" s="176">
        <f aca="true" t="shared" si="0" ref="C5:C12">D5</f>
        <v>457640</v>
      </c>
      <c r="D5" s="171">
        <v>457640</v>
      </c>
    </row>
    <row r="6" spans="1:4" ht="14.25">
      <c r="A6" s="168">
        <v>2100</v>
      </c>
      <c r="B6" s="169" t="s">
        <v>5</v>
      </c>
      <c r="C6" s="176">
        <f t="shared" si="0"/>
        <v>0</v>
      </c>
      <c r="D6" s="171">
        <v>0</v>
      </c>
    </row>
    <row r="7" spans="1:4" ht="14.25">
      <c r="A7" s="168">
        <v>2200</v>
      </c>
      <c r="B7" s="169" t="s">
        <v>6</v>
      </c>
      <c r="C7" s="176">
        <f t="shared" si="0"/>
        <v>222706</v>
      </c>
      <c r="D7" s="171">
        <v>222706</v>
      </c>
    </row>
    <row r="8" spans="1:4" ht="15" customHeight="1">
      <c r="A8" s="168">
        <v>2300</v>
      </c>
      <c r="B8" s="172" t="s">
        <v>508</v>
      </c>
      <c r="C8" s="176">
        <f t="shared" si="0"/>
        <v>143615</v>
      </c>
      <c r="D8" s="171">
        <v>143615</v>
      </c>
    </row>
    <row r="9" spans="1:4" ht="14.25">
      <c r="A9" s="168">
        <v>2400</v>
      </c>
      <c r="B9" s="169" t="s">
        <v>7</v>
      </c>
      <c r="C9" s="176">
        <f t="shared" si="0"/>
        <v>0</v>
      </c>
      <c r="D9" s="171">
        <v>0</v>
      </c>
    </row>
    <row r="10" spans="1:4" ht="14.25">
      <c r="A10" s="168">
        <v>2500</v>
      </c>
      <c r="B10" s="169" t="s">
        <v>8</v>
      </c>
      <c r="C10" s="176">
        <f t="shared" si="0"/>
        <v>1260</v>
      </c>
      <c r="D10" s="171">
        <v>1260</v>
      </c>
    </row>
    <row r="11" spans="1:4" ht="14.25">
      <c r="A11" s="168">
        <v>5100</v>
      </c>
      <c r="B11" s="169" t="s">
        <v>9</v>
      </c>
      <c r="C11" s="176">
        <f t="shared" si="0"/>
        <v>1250</v>
      </c>
      <c r="D11" s="171">
        <v>1250</v>
      </c>
    </row>
    <row r="12" spans="1:4" ht="14.25">
      <c r="A12" s="168">
        <v>5200</v>
      </c>
      <c r="B12" s="169" t="s">
        <v>10</v>
      </c>
      <c r="C12" s="176">
        <f t="shared" si="0"/>
        <v>38240</v>
      </c>
      <c r="D12" s="171">
        <v>38240</v>
      </c>
    </row>
    <row r="13" spans="1:4" ht="14.25">
      <c r="A13" s="169"/>
      <c r="B13" s="173" t="s">
        <v>3</v>
      </c>
      <c r="C13" s="174">
        <f>SUM(C4:C12)</f>
        <v>1756060</v>
      </c>
      <c r="D13" s="174">
        <f>SUM(D4:D12)</f>
        <v>1756060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:L14"/>
    </sheetView>
  </sheetViews>
  <sheetFormatPr defaultColWidth="9.140625" defaultRowHeight="15"/>
  <cols>
    <col min="2" max="2" width="28.00390625" style="0" customWidth="1"/>
    <col min="3" max="3" width="12.28125" style="0" customWidth="1"/>
    <col min="4" max="4" width="13.421875" style="0" customWidth="1"/>
    <col min="5" max="5" width="13.140625" style="0" customWidth="1"/>
    <col min="6" max="6" width="12.8515625" style="0" customWidth="1"/>
    <col min="7" max="7" width="12.28125" style="0" customWidth="1"/>
    <col min="8" max="8" width="12.28125" style="41" customWidth="1"/>
    <col min="9" max="9" width="13.28125" style="41" customWidth="1"/>
    <col min="10" max="11" width="12.28125" style="0" customWidth="1"/>
    <col min="12" max="12" width="12.421875" style="0" customWidth="1"/>
  </cols>
  <sheetData>
    <row r="1" spans="1:9" ht="15">
      <c r="A1" s="155" t="s">
        <v>310</v>
      </c>
      <c r="B1" s="92"/>
      <c r="C1" s="87"/>
      <c r="D1" s="202"/>
      <c r="E1" s="202"/>
      <c r="F1" s="202"/>
      <c r="G1" s="92"/>
      <c r="H1" s="92"/>
      <c r="I1" s="92"/>
    </row>
    <row r="2" spans="1:12" ht="41.25" customHeight="1">
      <c r="A2" s="159" t="s">
        <v>39</v>
      </c>
      <c r="B2" s="160" t="s">
        <v>0</v>
      </c>
      <c r="C2" s="177" t="s">
        <v>12</v>
      </c>
      <c r="D2" s="165" t="s">
        <v>345</v>
      </c>
      <c r="E2" s="164" t="s">
        <v>368</v>
      </c>
      <c r="F2" s="165" t="s">
        <v>346</v>
      </c>
      <c r="G2" s="165" t="s">
        <v>369</v>
      </c>
      <c r="H2" s="165" t="s">
        <v>406</v>
      </c>
      <c r="I2" s="178" t="s">
        <v>363</v>
      </c>
      <c r="J2" s="165" t="s">
        <v>342</v>
      </c>
      <c r="K2" s="165" t="s">
        <v>343</v>
      </c>
      <c r="L2" s="165" t="s">
        <v>344</v>
      </c>
    </row>
    <row r="3" spans="1:12" ht="14.25">
      <c r="A3" s="159"/>
      <c r="B3" s="160"/>
      <c r="C3" s="167" t="s">
        <v>352</v>
      </c>
      <c r="D3" s="167" t="s">
        <v>352</v>
      </c>
      <c r="E3" s="167" t="s">
        <v>352</v>
      </c>
      <c r="F3" s="167" t="s">
        <v>352</v>
      </c>
      <c r="G3" s="167" t="s">
        <v>352</v>
      </c>
      <c r="H3" s="167" t="s">
        <v>352</v>
      </c>
      <c r="I3" s="167" t="s">
        <v>352</v>
      </c>
      <c r="J3" s="167" t="s">
        <v>352</v>
      </c>
      <c r="K3" s="167" t="s">
        <v>352</v>
      </c>
      <c r="L3" s="167" t="s">
        <v>352</v>
      </c>
    </row>
    <row r="4" spans="1:12" ht="14.25">
      <c r="A4" s="168">
        <v>1100</v>
      </c>
      <c r="B4" s="169" t="s">
        <v>4</v>
      </c>
      <c r="C4" s="176">
        <f>SUM(D4:L4)</f>
        <v>680622</v>
      </c>
      <c r="D4" s="171">
        <v>0</v>
      </c>
      <c r="E4" s="171">
        <v>655443</v>
      </c>
      <c r="F4" s="171">
        <v>0</v>
      </c>
      <c r="G4" s="171">
        <v>0</v>
      </c>
      <c r="H4" s="171">
        <v>4400</v>
      </c>
      <c r="I4" s="171">
        <v>3981</v>
      </c>
      <c r="J4" s="171">
        <v>16798</v>
      </c>
      <c r="K4" s="171">
        <v>0</v>
      </c>
      <c r="L4" s="171">
        <v>0</v>
      </c>
    </row>
    <row r="5" spans="1:12" ht="14.25">
      <c r="A5" s="168">
        <v>1200</v>
      </c>
      <c r="B5" s="179" t="s">
        <v>43</v>
      </c>
      <c r="C5" s="176">
        <f aca="true" t="shared" si="0" ref="C5:C13">SUM(D5:L5)</f>
        <v>195525</v>
      </c>
      <c r="D5" s="171">
        <v>0</v>
      </c>
      <c r="E5" s="171">
        <v>189583</v>
      </c>
      <c r="F5" s="171">
        <v>0</v>
      </c>
      <c r="G5" s="171">
        <v>0</v>
      </c>
      <c r="H5" s="171">
        <v>1040</v>
      </c>
      <c r="I5" s="171">
        <v>939</v>
      </c>
      <c r="J5" s="171">
        <v>3963</v>
      </c>
      <c r="K5" s="171">
        <v>0</v>
      </c>
      <c r="L5" s="171">
        <v>0</v>
      </c>
    </row>
    <row r="6" spans="1:12" ht="14.25">
      <c r="A6" s="168">
        <v>2100</v>
      </c>
      <c r="B6" s="179" t="s">
        <v>69</v>
      </c>
      <c r="C6" s="176">
        <f t="shared" si="0"/>
        <v>13180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6480</v>
      </c>
      <c r="J6" s="171">
        <v>6700</v>
      </c>
      <c r="K6" s="171">
        <v>0</v>
      </c>
      <c r="L6" s="171">
        <v>0</v>
      </c>
    </row>
    <row r="7" spans="1:12" ht="14.25">
      <c r="A7" s="168">
        <v>2200</v>
      </c>
      <c r="B7" s="169" t="s">
        <v>6</v>
      </c>
      <c r="C7" s="176">
        <f t="shared" si="0"/>
        <v>1622372</v>
      </c>
      <c r="D7" s="171">
        <v>1283166</v>
      </c>
      <c r="E7" s="180">
        <v>150045</v>
      </c>
      <c r="F7" s="171">
        <v>0</v>
      </c>
      <c r="G7" s="171">
        <v>54853</v>
      </c>
      <c r="H7" s="171">
        <v>94720</v>
      </c>
      <c r="I7" s="171">
        <v>21138</v>
      </c>
      <c r="J7" s="171">
        <v>18450</v>
      </c>
      <c r="K7" s="171">
        <v>0</v>
      </c>
      <c r="L7" s="171">
        <v>0</v>
      </c>
    </row>
    <row r="8" spans="1:12" ht="14.25">
      <c r="A8" s="168">
        <v>2300</v>
      </c>
      <c r="B8" s="179" t="s">
        <v>309</v>
      </c>
      <c r="C8" s="176">
        <f t="shared" si="0"/>
        <v>22285</v>
      </c>
      <c r="D8" s="171">
        <v>0</v>
      </c>
      <c r="E8" s="171">
        <v>100</v>
      </c>
      <c r="F8" s="171">
        <v>0</v>
      </c>
      <c r="G8" s="171">
        <v>0</v>
      </c>
      <c r="H8" s="171">
        <v>21785</v>
      </c>
      <c r="I8" s="171">
        <v>0</v>
      </c>
      <c r="J8" s="171">
        <v>400</v>
      </c>
      <c r="K8" s="171">
        <v>0</v>
      </c>
      <c r="L8" s="171">
        <v>0</v>
      </c>
    </row>
    <row r="9" spans="1:12" ht="14.25">
      <c r="A9" s="168">
        <v>2500</v>
      </c>
      <c r="B9" s="169" t="s">
        <v>8</v>
      </c>
      <c r="C9" s="176">
        <f t="shared" si="0"/>
        <v>0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</row>
    <row r="10" spans="1:12" ht="14.25">
      <c r="A10" s="168">
        <v>3200</v>
      </c>
      <c r="B10" s="169" t="s">
        <v>242</v>
      </c>
      <c r="C10" s="176">
        <f t="shared" si="0"/>
        <v>193293</v>
      </c>
      <c r="D10" s="171">
        <v>0</v>
      </c>
      <c r="E10" s="171">
        <v>76393</v>
      </c>
      <c r="F10" s="171">
        <v>0</v>
      </c>
      <c r="G10" s="171">
        <v>0</v>
      </c>
      <c r="H10" s="171">
        <v>0</v>
      </c>
      <c r="I10" s="171">
        <v>0</v>
      </c>
      <c r="J10" s="171">
        <v>116900</v>
      </c>
      <c r="K10" s="171">
        <v>0</v>
      </c>
      <c r="L10" s="171">
        <v>0</v>
      </c>
    </row>
    <row r="11" spans="1:12" ht="14.25">
      <c r="A11" s="168">
        <v>5100</v>
      </c>
      <c r="B11" s="169" t="s">
        <v>9</v>
      </c>
      <c r="C11" s="176">
        <f t="shared" si="0"/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</row>
    <row r="12" spans="1:12" ht="14.25">
      <c r="A12" s="168">
        <v>5200</v>
      </c>
      <c r="B12" s="169" t="s">
        <v>10</v>
      </c>
      <c r="C12" s="176">
        <f t="shared" si="0"/>
        <v>3472732</v>
      </c>
      <c r="D12" s="171">
        <v>8000</v>
      </c>
      <c r="E12" s="180">
        <v>40510</v>
      </c>
      <c r="F12" s="171">
        <v>2032435</v>
      </c>
      <c r="G12" s="171">
        <v>0</v>
      </c>
      <c r="H12" s="171">
        <v>0</v>
      </c>
      <c r="I12" s="171">
        <v>0</v>
      </c>
      <c r="J12" s="171">
        <v>23800</v>
      </c>
      <c r="K12" s="171">
        <v>223580</v>
      </c>
      <c r="L12" s="171">
        <v>1144407</v>
      </c>
    </row>
    <row r="13" spans="1:12" s="41" customFormat="1" ht="14.25">
      <c r="A13" s="168"/>
      <c r="B13" s="169" t="s">
        <v>253</v>
      </c>
      <c r="C13" s="176">
        <f t="shared" si="0"/>
        <v>266640</v>
      </c>
      <c r="D13" s="171">
        <v>0</v>
      </c>
      <c r="E13" s="171">
        <v>0</v>
      </c>
      <c r="F13" s="171">
        <v>0</v>
      </c>
      <c r="G13" s="171">
        <v>266640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</row>
    <row r="14" spans="1:12" ht="14.25">
      <c r="A14" s="169"/>
      <c r="B14" s="181" t="s">
        <v>3</v>
      </c>
      <c r="C14" s="174">
        <f aca="true" t="shared" si="1" ref="C14:L14">SUM(C4:C13)</f>
        <v>6466649</v>
      </c>
      <c r="D14" s="174">
        <f t="shared" si="1"/>
        <v>1291166</v>
      </c>
      <c r="E14" s="174">
        <f t="shared" si="1"/>
        <v>1112074</v>
      </c>
      <c r="F14" s="174">
        <f t="shared" si="1"/>
        <v>2032435</v>
      </c>
      <c r="G14" s="174">
        <f t="shared" si="1"/>
        <v>321493</v>
      </c>
      <c r="H14" s="174">
        <f>SUM(H4:H13)</f>
        <v>121945</v>
      </c>
      <c r="I14" s="174">
        <f t="shared" si="1"/>
        <v>32538</v>
      </c>
      <c r="J14" s="174">
        <f t="shared" si="1"/>
        <v>187011</v>
      </c>
      <c r="K14" s="174">
        <f t="shared" si="1"/>
        <v>223580</v>
      </c>
      <c r="L14" s="174">
        <f t="shared" si="1"/>
        <v>1144407</v>
      </c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13"/>
    </sheetView>
  </sheetViews>
  <sheetFormatPr defaultColWidth="9.140625" defaultRowHeight="15"/>
  <cols>
    <col min="2" max="2" width="29.57421875" style="0" customWidth="1"/>
    <col min="3" max="3" width="11.140625" style="0" customWidth="1"/>
    <col min="4" max="4" width="13.7109375" style="0" customWidth="1"/>
  </cols>
  <sheetData>
    <row r="1" spans="1:4" ht="24.75" customHeight="1">
      <c r="A1" s="203" t="s">
        <v>456</v>
      </c>
      <c r="B1" s="203"/>
      <c r="C1" s="203"/>
      <c r="D1" s="203"/>
    </row>
    <row r="2" spans="1:4" ht="21">
      <c r="A2" s="159" t="s">
        <v>39</v>
      </c>
      <c r="B2" s="159" t="s">
        <v>0</v>
      </c>
      <c r="C2" s="182" t="s">
        <v>311</v>
      </c>
      <c r="D2" s="165" t="s">
        <v>370</v>
      </c>
    </row>
    <row r="3" spans="1:4" ht="14.25">
      <c r="A3" s="159"/>
      <c r="B3" s="159"/>
      <c r="C3" s="183" t="s">
        <v>256</v>
      </c>
      <c r="D3" s="167" t="s">
        <v>352</v>
      </c>
    </row>
    <row r="4" spans="1:4" ht="14.25">
      <c r="A4" s="168">
        <v>1100</v>
      </c>
      <c r="B4" s="172" t="s">
        <v>4</v>
      </c>
      <c r="C4" s="176">
        <f>SUM(D4)</f>
        <v>0</v>
      </c>
      <c r="D4" s="171">
        <v>0</v>
      </c>
    </row>
    <row r="5" spans="1:4" ht="16.5" customHeight="1">
      <c r="A5" s="168">
        <v>1200</v>
      </c>
      <c r="B5" s="179" t="s">
        <v>43</v>
      </c>
      <c r="C5" s="176">
        <f aca="true" t="shared" si="0" ref="C5:C12">SUM(D5)</f>
        <v>0</v>
      </c>
      <c r="D5" s="171">
        <v>0</v>
      </c>
    </row>
    <row r="6" spans="1:4" ht="18" customHeight="1">
      <c r="A6" s="168">
        <v>2100</v>
      </c>
      <c r="B6" s="172" t="s">
        <v>5</v>
      </c>
      <c r="C6" s="176">
        <f t="shared" si="0"/>
        <v>0</v>
      </c>
      <c r="D6" s="171">
        <v>0</v>
      </c>
    </row>
    <row r="7" spans="1:4" ht="15.75" customHeight="1">
      <c r="A7" s="168">
        <v>2200</v>
      </c>
      <c r="B7" s="172" t="s">
        <v>6</v>
      </c>
      <c r="C7" s="176">
        <f t="shared" si="0"/>
        <v>173850</v>
      </c>
      <c r="D7" s="171">
        <v>173850</v>
      </c>
    </row>
    <row r="8" spans="1:4" ht="16.5" customHeight="1">
      <c r="A8" s="168">
        <v>2300</v>
      </c>
      <c r="B8" s="179" t="s">
        <v>508</v>
      </c>
      <c r="C8" s="176">
        <f t="shared" si="0"/>
        <v>0</v>
      </c>
      <c r="D8" s="171">
        <v>0</v>
      </c>
    </row>
    <row r="9" spans="1:4" ht="15" customHeight="1">
      <c r="A9" s="168">
        <v>2400</v>
      </c>
      <c r="B9" s="172" t="s">
        <v>7</v>
      </c>
      <c r="C9" s="176">
        <f t="shared" si="0"/>
        <v>0</v>
      </c>
      <c r="D9" s="171">
        <v>0</v>
      </c>
    </row>
    <row r="10" spans="1:4" ht="19.5" customHeight="1">
      <c r="A10" s="168">
        <v>2500</v>
      </c>
      <c r="B10" s="172" t="s">
        <v>8</v>
      </c>
      <c r="C10" s="176">
        <f t="shared" si="0"/>
        <v>500</v>
      </c>
      <c r="D10" s="171">
        <v>500</v>
      </c>
    </row>
    <row r="11" spans="1:4" ht="16.5" customHeight="1">
      <c r="A11" s="168">
        <v>6400</v>
      </c>
      <c r="B11" s="172" t="s">
        <v>312</v>
      </c>
      <c r="C11" s="176">
        <f t="shared" si="0"/>
        <v>39890</v>
      </c>
      <c r="D11" s="171">
        <v>39890</v>
      </c>
    </row>
    <row r="12" spans="1:4" ht="17.25" customHeight="1">
      <c r="A12" s="168">
        <v>5200</v>
      </c>
      <c r="B12" s="172" t="s">
        <v>10</v>
      </c>
      <c r="C12" s="176">
        <f t="shared" si="0"/>
        <v>0</v>
      </c>
      <c r="D12" s="171">
        <v>0</v>
      </c>
    </row>
    <row r="13" spans="1:4" ht="14.25">
      <c r="A13" s="169"/>
      <c r="B13" s="181" t="s">
        <v>3</v>
      </c>
      <c r="C13" s="174">
        <f>SUM(C4:C12)</f>
        <v>214240</v>
      </c>
      <c r="D13" s="174">
        <f>SUM(D4:D12)</f>
        <v>214240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8">
      <pane xSplit="1" topLeftCell="D1" activePane="topRight" state="frozen"/>
      <selection pane="topLeft" activeCell="A1" sqref="A1"/>
      <selection pane="topRight" activeCell="A2" sqref="A2:J17"/>
    </sheetView>
  </sheetViews>
  <sheetFormatPr defaultColWidth="9.140625" defaultRowHeight="15"/>
  <cols>
    <col min="1" max="1" width="6.421875" style="0" customWidth="1"/>
    <col min="2" max="2" width="28.421875" style="0" customWidth="1"/>
    <col min="3" max="3" width="12.7109375" style="0" customWidth="1"/>
    <col min="4" max="4" width="12.421875" style="0" customWidth="1"/>
    <col min="5" max="7" width="12.421875" style="41" customWidth="1"/>
    <col min="8" max="8" width="13.57421875" style="0" customWidth="1"/>
    <col min="9" max="9" width="13.7109375" style="0" customWidth="1"/>
    <col min="10" max="10" width="13.140625" style="0" customWidth="1"/>
    <col min="11" max="11" width="8.00390625" style="0" customWidth="1"/>
    <col min="12" max="12" width="8.57421875" style="0" customWidth="1"/>
  </cols>
  <sheetData>
    <row r="1" spans="1:12" ht="15">
      <c r="A1" s="204" t="s">
        <v>457</v>
      </c>
      <c r="B1" s="204"/>
      <c r="C1" s="204"/>
      <c r="D1" s="204"/>
      <c r="E1" s="204"/>
      <c r="F1" s="204"/>
      <c r="G1" s="204"/>
      <c r="H1" s="204"/>
      <c r="I1" s="204"/>
      <c r="J1" s="199"/>
      <c r="K1" s="200"/>
      <c r="L1" s="200"/>
    </row>
    <row r="2" spans="1:12" ht="33.75" customHeight="1">
      <c r="A2" s="159" t="s">
        <v>39</v>
      </c>
      <c r="B2" s="160" t="s">
        <v>0</v>
      </c>
      <c r="C2" s="161" t="s">
        <v>12</v>
      </c>
      <c r="D2" s="166" t="s">
        <v>277</v>
      </c>
      <c r="E2" s="166" t="s">
        <v>418</v>
      </c>
      <c r="F2" s="166" t="s">
        <v>437</v>
      </c>
      <c r="G2" s="166" t="s">
        <v>397</v>
      </c>
      <c r="H2" s="166" t="s">
        <v>77</v>
      </c>
      <c r="I2" s="159" t="s">
        <v>60</v>
      </c>
      <c r="J2" s="159" t="s">
        <v>15</v>
      </c>
      <c r="K2" s="205"/>
      <c r="L2" s="205"/>
    </row>
    <row r="3" spans="1:12" ht="14.25">
      <c r="A3" s="159"/>
      <c r="B3" s="160"/>
      <c r="C3" s="167" t="s">
        <v>352</v>
      </c>
      <c r="D3" s="167" t="s">
        <v>352</v>
      </c>
      <c r="E3" s="167" t="s">
        <v>352</v>
      </c>
      <c r="F3" s="167" t="s">
        <v>352</v>
      </c>
      <c r="G3" s="167" t="s">
        <v>352</v>
      </c>
      <c r="H3" s="167" t="s">
        <v>352</v>
      </c>
      <c r="I3" s="167" t="s">
        <v>352</v>
      </c>
      <c r="J3" s="167" t="s">
        <v>352</v>
      </c>
      <c r="K3" s="11"/>
      <c r="L3" s="11"/>
    </row>
    <row r="4" spans="1:12" ht="14.25">
      <c r="A4" s="168">
        <v>1100</v>
      </c>
      <c r="B4" s="169" t="s">
        <v>4</v>
      </c>
      <c r="C4" s="176">
        <f>SUM(D4:J4)</f>
        <v>975539</v>
      </c>
      <c r="D4" s="171">
        <v>646529</v>
      </c>
      <c r="E4" s="171">
        <v>0</v>
      </c>
      <c r="F4" s="171">
        <v>0</v>
      </c>
      <c r="G4" s="171">
        <v>329010</v>
      </c>
      <c r="H4" s="171">
        <v>0</v>
      </c>
      <c r="I4" s="171">
        <v>0</v>
      </c>
      <c r="J4" s="171">
        <v>0</v>
      </c>
      <c r="K4" s="49"/>
      <c r="L4" s="49"/>
    </row>
    <row r="5" spans="1:12" ht="15" customHeight="1">
      <c r="A5" s="168">
        <v>1200</v>
      </c>
      <c r="B5" s="172" t="s">
        <v>44</v>
      </c>
      <c r="C5" s="176">
        <f aca="true" t="shared" si="0" ref="C5:C16">SUM(D5:J5)</f>
        <v>289671</v>
      </c>
      <c r="D5" s="171">
        <v>191821</v>
      </c>
      <c r="E5" s="171">
        <v>360</v>
      </c>
      <c r="F5" s="171">
        <v>2235</v>
      </c>
      <c r="G5" s="171">
        <v>95255</v>
      </c>
      <c r="H5" s="171">
        <v>0</v>
      </c>
      <c r="I5" s="171">
        <v>0</v>
      </c>
      <c r="J5" s="171">
        <v>0</v>
      </c>
      <c r="K5" s="49"/>
      <c r="L5" s="49"/>
    </row>
    <row r="6" spans="1:12" ht="15" customHeight="1">
      <c r="A6" s="168">
        <v>2100</v>
      </c>
      <c r="B6" s="169" t="s">
        <v>41</v>
      </c>
      <c r="C6" s="176">
        <f t="shared" si="0"/>
        <v>210</v>
      </c>
      <c r="D6" s="171">
        <v>0</v>
      </c>
      <c r="E6" s="171">
        <v>0</v>
      </c>
      <c r="F6" s="171">
        <v>210</v>
      </c>
      <c r="G6" s="171">
        <v>0</v>
      </c>
      <c r="H6" s="171">
        <v>0</v>
      </c>
      <c r="I6" s="171">
        <v>0</v>
      </c>
      <c r="J6" s="171">
        <v>0</v>
      </c>
      <c r="K6" s="49"/>
      <c r="L6" s="49"/>
    </row>
    <row r="7" spans="1:12" ht="14.25">
      <c r="A7" s="168">
        <v>2200</v>
      </c>
      <c r="B7" s="169" t="s">
        <v>6</v>
      </c>
      <c r="C7" s="176">
        <f t="shared" si="0"/>
        <v>2222369</v>
      </c>
      <c r="D7" s="171">
        <v>402373</v>
      </c>
      <c r="E7" s="171">
        <v>66630</v>
      </c>
      <c r="F7" s="171">
        <v>178220</v>
      </c>
      <c r="G7" s="171">
        <v>149145</v>
      </c>
      <c r="H7" s="171">
        <v>1056500</v>
      </c>
      <c r="I7" s="171">
        <v>302500</v>
      </c>
      <c r="J7" s="171">
        <v>67001</v>
      </c>
      <c r="K7" s="49"/>
      <c r="L7" s="49"/>
    </row>
    <row r="8" spans="1:12" ht="15" customHeight="1">
      <c r="A8" s="168">
        <v>2300</v>
      </c>
      <c r="B8" s="172" t="s">
        <v>508</v>
      </c>
      <c r="C8" s="176">
        <f t="shared" si="0"/>
        <v>336990</v>
      </c>
      <c r="D8" s="171">
        <v>86050</v>
      </c>
      <c r="E8" s="171">
        <v>9055</v>
      </c>
      <c r="F8" s="171">
        <v>37910</v>
      </c>
      <c r="G8" s="171">
        <v>159245</v>
      </c>
      <c r="H8" s="171">
        <v>42408</v>
      </c>
      <c r="I8" s="171">
        <v>0</v>
      </c>
      <c r="J8" s="171">
        <v>2322</v>
      </c>
      <c r="K8" s="49"/>
      <c r="L8" s="49"/>
    </row>
    <row r="9" spans="1:12" ht="14.25">
      <c r="A9" s="168">
        <v>2500</v>
      </c>
      <c r="B9" s="169" t="s">
        <v>8</v>
      </c>
      <c r="C9" s="176">
        <f t="shared" si="0"/>
        <v>5800</v>
      </c>
      <c r="D9" s="171">
        <v>4300</v>
      </c>
      <c r="E9" s="171">
        <v>0</v>
      </c>
      <c r="F9" s="171">
        <v>1500</v>
      </c>
      <c r="G9" s="171">
        <v>0</v>
      </c>
      <c r="H9" s="171">
        <v>0</v>
      </c>
      <c r="I9" s="171">
        <v>0</v>
      </c>
      <c r="J9" s="171">
        <v>0</v>
      </c>
      <c r="K9" s="49"/>
      <c r="L9" s="49"/>
    </row>
    <row r="10" spans="1:12" ht="14.25">
      <c r="A10" s="168">
        <v>3200</v>
      </c>
      <c r="B10" s="169" t="s">
        <v>63</v>
      </c>
      <c r="C10" s="176">
        <f t="shared" si="0"/>
        <v>44080</v>
      </c>
      <c r="D10" s="171">
        <v>0</v>
      </c>
      <c r="E10" s="171">
        <v>0</v>
      </c>
      <c r="F10" s="171">
        <v>44080</v>
      </c>
      <c r="G10" s="171">
        <v>0</v>
      </c>
      <c r="H10" s="171">
        <v>0</v>
      </c>
      <c r="I10" s="171">
        <v>0</v>
      </c>
      <c r="J10" s="171">
        <v>0</v>
      </c>
      <c r="K10" s="49"/>
      <c r="L10" s="49"/>
    </row>
    <row r="11" spans="1:12" ht="14.25">
      <c r="A11" s="168">
        <v>5100</v>
      </c>
      <c r="B11" s="169" t="s">
        <v>9</v>
      </c>
      <c r="C11" s="176">
        <f t="shared" si="0"/>
        <v>270</v>
      </c>
      <c r="D11" s="171">
        <v>0</v>
      </c>
      <c r="E11" s="171">
        <v>0</v>
      </c>
      <c r="F11" s="171">
        <v>0</v>
      </c>
      <c r="G11" s="171">
        <v>270</v>
      </c>
      <c r="H11" s="171">
        <v>0</v>
      </c>
      <c r="I11" s="171">
        <v>0</v>
      </c>
      <c r="J11" s="171">
        <v>0</v>
      </c>
      <c r="K11" s="49"/>
      <c r="L11" s="49"/>
    </row>
    <row r="12" spans="1:12" ht="14.25">
      <c r="A12" s="168">
        <v>5200</v>
      </c>
      <c r="B12" s="169" t="s">
        <v>10</v>
      </c>
      <c r="C12" s="176">
        <f t="shared" si="0"/>
        <v>543228</v>
      </c>
      <c r="D12" s="171">
        <v>55100</v>
      </c>
      <c r="E12" s="171">
        <v>4000</v>
      </c>
      <c r="F12" s="171">
        <v>68160</v>
      </c>
      <c r="G12" s="171">
        <v>27400</v>
      </c>
      <c r="H12" s="180">
        <v>242800</v>
      </c>
      <c r="I12" s="180">
        <v>131391</v>
      </c>
      <c r="J12" s="171">
        <v>14377</v>
      </c>
      <c r="K12" s="49"/>
      <c r="L12" s="49"/>
    </row>
    <row r="13" spans="1:12" s="41" customFormat="1" ht="14.25">
      <c r="A13" s="168">
        <v>6400</v>
      </c>
      <c r="B13" s="169" t="s">
        <v>340</v>
      </c>
      <c r="C13" s="176">
        <f t="shared" si="0"/>
        <v>500</v>
      </c>
      <c r="D13" s="171">
        <v>0</v>
      </c>
      <c r="E13" s="171">
        <v>0</v>
      </c>
      <c r="F13" s="171">
        <v>500</v>
      </c>
      <c r="G13" s="171">
        <v>0</v>
      </c>
      <c r="H13" s="171">
        <v>0</v>
      </c>
      <c r="I13" s="171">
        <v>0</v>
      </c>
      <c r="J13" s="171">
        <v>0</v>
      </c>
      <c r="K13" s="49"/>
      <c r="L13" s="49"/>
    </row>
    <row r="14" spans="1:12" ht="14.25">
      <c r="A14" s="168"/>
      <c r="B14" s="169" t="s">
        <v>64</v>
      </c>
      <c r="C14" s="176">
        <f t="shared" si="0"/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49"/>
      <c r="L14" s="49"/>
    </row>
    <row r="15" spans="1:12" ht="14.25">
      <c r="A15" s="168"/>
      <c r="B15" s="169" t="s">
        <v>68</v>
      </c>
      <c r="C15" s="176">
        <f t="shared" si="0"/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49"/>
      <c r="L15" s="49"/>
    </row>
    <row r="16" spans="1:12" s="41" customFormat="1" ht="14.25">
      <c r="A16" s="168"/>
      <c r="B16" s="169" t="s">
        <v>438</v>
      </c>
      <c r="C16" s="176">
        <f t="shared" si="0"/>
        <v>74000</v>
      </c>
      <c r="D16" s="171">
        <v>0</v>
      </c>
      <c r="E16" s="171">
        <v>0</v>
      </c>
      <c r="F16" s="171">
        <v>74000</v>
      </c>
      <c r="G16" s="171">
        <v>0</v>
      </c>
      <c r="H16" s="171">
        <v>0</v>
      </c>
      <c r="I16" s="171">
        <v>0</v>
      </c>
      <c r="J16" s="171">
        <v>0</v>
      </c>
      <c r="K16" s="49"/>
      <c r="L16" s="49"/>
    </row>
    <row r="17" spans="1:12" ht="14.25">
      <c r="A17" s="169"/>
      <c r="B17" s="173" t="s">
        <v>3</v>
      </c>
      <c r="C17" s="174">
        <f>SUM(C4:C16)</f>
        <v>4492657</v>
      </c>
      <c r="D17" s="174">
        <f>SUM(D4:D16)</f>
        <v>1386173</v>
      </c>
      <c r="E17" s="174">
        <f>SUM(E4:E16)</f>
        <v>80045</v>
      </c>
      <c r="F17" s="174">
        <f>SUM(F4:F16)</f>
        <v>406815</v>
      </c>
      <c r="G17" s="174">
        <f>SUM(G4:G16)</f>
        <v>760325</v>
      </c>
      <c r="H17" s="174">
        <f>SUM(H4:H15)</f>
        <v>1341708</v>
      </c>
      <c r="I17" s="174">
        <f>SUM(I4:I15)</f>
        <v>433891</v>
      </c>
      <c r="J17" s="174">
        <f>SUM(J4:J15)</f>
        <v>83700</v>
      </c>
      <c r="K17" s="50"/>
      <c r="L17" s="50"/>
    </row>
  </sheetData>
  <sheetProtection/>
  <mergeCells count="3">
    <mergeCell ref="A1:I1"/>
    <mergeCell ref="J1:L1"/>
    <mergeCell ref="K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13"/>
    </sheetView>
  </sheetViews>
  <sheetFormatPr defaultColWidth="9.140625" defaultRowHeight="15"/>
  <cols>
    <col min="1" max="1" width="6.421875" style="0" customWidth="1"/>
    <col min="2" max="2" width="27.00390625" style="0" customWidth="1"/>
    <col min="3" max="3" width="12.421875" style="0" customWidth="1"/>
    <col min="4" max="4" width="12.28125" style="0" customWidth="1"/>
    <col min="5" max="5" width="13.28125" style="0" customWidth="1"/>
  </cols>
  <sheetData>
    <row r="1" spans="1:5" ht="15">
      <c r="A1" s="206" t="s">
        <v>458</v>
      </c>
      <c r="B1" s="206"/>
      <c r="C1" s="206"/>
      <c r="D1" s="206"/>
      <c r="E1" s="206"/>
    </row>
    <row r="2" spans="1:5" ht="37.5" customHeight="1">
      <c r="A2" s="159" t="s">
        <v>39</v>
      </c>
      <c r="B2" s="160" t="s">
        <v>0</v>
      </c>
      <c r="C2" s="161" t="s">
        <v>12</v>
      </c>
      <c r="D2" s="159" t="s">
        <v>16</v>
      </c>
      <c r="E2" s="159" t="s">
        <v>255</v>
      </c>
    </row>
    <row r="3" spans="1:5" ht="14.25">
      <c r="A3" s="159"/>
      <c r="B3" s="160"/>
      <c r="C3" s="167" t="s">
        <v>352</v>
      </c>
      <c r="D3" s="167" t="s">
        <v>352</v>
      </c>
      <c r="E3" s="167" t="s">
        <v>352</v>
      </c>
    </row>
    <row r="4" spans="1:5" ht="14.25">
      <c r="A4" s="168">
        <v>1100</v>
      </c>
      <c r="B4" s="169" t="s">
        <v>4</v>
      </c>
      <c r="C4" s="176">
        <f>SUM(D4:E4)</f>
        <v>397044</v>
      </c>
      <c r="D4" s="171">
        <v>347044</v>
      </c>
      <c r="E4" s="171">
        <v>50000</v>
      </c>
    </row>
    <row r="5" spans="1:5" ht="15.75" customHeight="1">
      <c r="A5" s="168">
        <v>1200</v>
      </c>
      <c r="B5" s="172" t="s">
        <v>51</v>
      </c>
      <c r="C5" s="176">
        <f aca="true" t="shared" si="0" ref="C5:C12">SUM(D5:E5)</f>
        <v>115885</v>
      </c>
      <c r="D5" s="171">
        <v>104085</v>
      </c>
      <c r="E5" s="171">
        <v>11800</v>
      </c>
    </row>
    <row r="6" spans="1:5" ht="15.75" customHeight="1">
      <c r="A6" s="168">
        <v>2100</v>
      </c>
      <c r="B6" s="172" t="s">
        <v>69</v>
      </c>
      <c r="C6" s="176">
        <f t="shared" si="0"/>
        <v>0</v>
      </c>
      <c r="D6" s="171">
        <v>0</v>
      </c>
      <c r="E6" s="171">
        <v>0</v>
      </c>
    </row>
    <row r="7" spans="1:5" ht="14.25">
      <c r="A7" s="168">
        <v>2200</v>
      </c>
      <c r="B7" s="169" t="s">
        <v>6</v>
      </c>
      <c r="C7" s="176">
        <f t="shared" si="0"/>
        <v>205053</v>
      </c>
      <c r="D7" s="171">
        <v>110700</v>
      </c>
      <c r="E7" s="171">
        <v>94353</v>
      </c>
    </row>
    <row r="8" spans="1:5" ht="16.5" customHeight="1">
      <c r="A8" s="168">
        <v>2300</v>
      </c>
      <c r="B8" s="172" t="s">
        <v>508</v>
      </c>
      <c r="C8" s="176">
        <f t="shared" si="0"/>
        <v>42050</v>
      </c>
      <c r="D8" s="171">
        <v>33750</v>
      </c>
      <c r="E8" s="171">
        <v>8300</v>
      </c>
    </row>
    <row r="9" spans="1:5" ht="14.25">
      <c r="A9" s="168">
        <v>2400</v>
      </c>
      <c r="B9" s="169" t="s">
        <v>7</v>
      </c>
      <c r="C9" s="176">
        <f t="shared" si="0"/>
        <v>0</v>
      </c>
      <c r="D9" s="171">
        <v>0</v>
      </c>
      <c r="E9" s="171">
        <v>0</v>
      </c>
    </row>
    <row r="10" spans="1:5" ht="14.25">
      <c r="A10" s="168">
        <v>2500</v>
      </c>
      <c r="B10" s="169" t="s">
        <v>52</v>
      </c>
      <c r="C10" s="176">
        <f t="shared" si="0"/>
        <v>5629</v>
      </c>
      <c r="D10" s="171">
        <v>5629</v>
      </c>
      <c r="E10" s="171">
        <v>0</v>
      </c>
    </row>
    <row r="11" spans="1:5" ht="14.25">
      <c r="A11" s="168">
        <v>5100</v>
      </c>
      <c r="B11" s="169" t="s">
        <v>9</v>
      </c>
      <c r="C11" s="176">
        <f t="shared" si="0"/>
        <v>200</v>
      </c>
      <c r="D11" s="171">
        <v>200</v>
      </c>
      <c r="E11" s="171">
        <v>0</v>
      </c>
    </row>
    <row r="12" spans="1:5" ht="14.25">
      <c r="A12" s="168">
        <v>5200</v>
      </c>
      <c r="B12" s="169" t="s">
        <v>10</v>
      </c>
      <c r="C12" s="176">
        <f t="shared" si="0"/>
        <v>36600</v>
      </c>
      <c r="D12" s="171">
        <v>36600</v>
      </c>
      <c r="E12" s="171">
        <v>0</v>
      </c>
    </row>
    <row r="13" spans="1:5" ht="14.25">
      <c r="A13" s="169"/>
      <c r="B13" s="173" t="s">
        <v>3</v>
      </c>
      <c r="C13" s="174">
        <f>SUM(C4:C12)</f>
        <v>802461</v>
      </c>
      <c r="D13" s="174">
        <f>SUM(D4:D12)</f>
        <v>638008</v>
      </c>
      <c r="E13" s="174">
        <f>SUM(E4:E12)</f>
        <v>164453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18"/>
  <sheetViews>
    <sheetView zoomScalePageLayoutView="0" workbookViewId="0" topLeftCell="A1">
      <selection activeCell="A2" sqref="A2:O18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12.28125" style="0" customWidth="1"/>
    <col min="4" max="4" width="13.421875" style="0" customWidth="1"/>
    <col min="5" max="9" width="13.421875" style="41" customWidth="1"/>
    <col min="10" max="11" width="12.28125" style="0" customWidth="1"/>
    <col min="12" max="12" width="12.421875" style="0" customWidth="1"/>
    <col min="13" max="13" width="13.28125" style="0" customWidth="1"/>
    <col min="14" max="14" width="13.57421875" style="0" customWidth="1"/>
    <col min="15" max="15" width="12.57421875" style="0" customWidth="1"/>
  </cols>
  <sheetData>
    <row r="1" spans="1:16" ht="15">
      <c r="A1" s="156" t="s">
        <v>459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36"/>
      <c r="P1" s="39"/>
    </row>
    <row r="2" spans="1:15" ht="34.5" customHeight="1">
      <c r="A2" s="159" t="s">
        <v>39</v>
      </c>
      <c r="B2" s="160"/>
      <c r="C2" s="184" t="s">
        <v>12</v>
      </c>
      <c r="D2" s="159" t="s">
        <v>18</v>
      </c>
      <c r="E2" s="159" t="s">
        <v>399</v>
      </c>
      <c r="F2" s="159" t="s">
        <v>395</v>
      </c>
      <c r="G2" s="159" t="s">
        <v>391</v>
      </c>
      <c r="H2" s="159" t="s">
        <v>466</v>
      </c>
      <c r="I2" s="159" t="s">
        <v>468</v>
      </c>
      <c r="J2" s="159" t="s">
        <v>19</v>
      </c>
      <c r="K2" s="159" t="s">
        <v>78</v>
      </c>
      <c r="L2" s="159" t="s">
        <v>61</v>
      </c>
      <c r="M2" s="159" t="s">
        <v>71</v>
      </c>
      <c r="N2" s="159" t="s">
        <v>72</v>
      </c>
      <c r="O2" s="159" t="s">
        <v>73</v>
      </c>
    </row>
    <row r="3" spans="1:106" s="2" customFormat="1" ht="26.25" customHeight="1">
      <c r="A3" s="159"/>
      <c r="B3" s="160"/>
      <c r="C3" s="167" t="s">
        <v>352</v>
      </c>
      <c r="D3" s="167" t="s">
        <v>352</v>
      </c>
      <c r="E3" s="167" t="s">
        <v>352</v>
      </c>
      <c r="F3" s="167" t="s">
        <v>352</v>
      </c>
      <c r="G3" s="167" t="s">
        <v>352</v>
      </c>
      <c r="H3" s="167" t="s">
        <v>352</v>
      </c>
      <c r="I3" s="167" t="s">
        <v>352</v>
      </c>
      <c r="J3" s="167" t="s">
        <v>352</v>
      </c>
      <c r="K3" s="167" t="s">
        <v>352</v>
      </c>
      <c r="L3" s="167" t="s">
        <v>352</v>
      </c>
      <c r="M3" s="167" t="s">
        <v>352</v>
      </c>
      <c r="N3" s="167" t="s">
        <v>352</v>
      </c>
      <c r="O3" s="167" t="s">
        <v>352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5" ht="14.25">
      <c r="A4" s="168">
        <v>1100</v>
      </c>
      <c r="B4" s="169" t="s">
        <v>4</v>
      </c>
      <c r="C4" s="176">
        <f>SUM(D4:O4)</f>
        <v>1451625.93</v>
      </c>
      <c r="D4" s="171">
        <v>253333</v>
      </c>
      <c r="E4" s="171">
        <v>50890</v>
      </c>
      <c r="F4" s="171">
        <v>25395</v>
      </c>
      <c r="G4" s="171">
        <v>27035</v>
      </c>
      <c r="H4" s="171">
        <v>153175</v>
      </c>
      <c r="I4" s="171">
        <v>1947</v>
      </c>
      <c r="J4" s="171">
        <v>1000</v>
      </c>
      <c r="K4" s="171">
        <v>0</v>
      </c>
      <c r="L4" s="171">
        <v>0</v>
      </c>
      <c r="M4" s="171">
        <v>591968</v>
      </c>
      <c r="N4" s="171">
        <v>270247</v>
      </c>
      <c r="O4" s="171">
        <v>76635.93</v>
      </c>
    </row>
    <row r="5" spans="1:15" ht="14.25">
      <c r="A5" s="168">
        <v>1200</v>
      </c>
      <c r="B5" s="172" t="s">
        <v>51</v>
      </c>
      <c r="C5" s="176">
        <f aca="true" t="shared" si="0" ref="C5:C16">SUM(D5:O5)</f>
        <v>445926</v>
      </c>
      <c r="D5" s="171">
        <v>76947</v>
      </c>
      <c r="E5" s="171">
        <v>14875</v>
      </c>
      <c r="F5" s="171">
        <v>7265</v>
      </c>
      <c r="G5" s="171">
        <v>7790</v>
      </c>
      <c r="H5" s="171">
        <v>44725</v>
      </c>
      <c r="I5" s="171">
        <v>459</v>
      </c>
      <c r="J5" s="171">
        <v>234</v>
      </c>
      <c r="K5" s="171">
        <v>0</v>
      </c>
      <c r="L5" s="171">
        <v>0</v>
      </c>
      <c r="M5" s="171">
        <v>185796</v>
      </c>
      <c r="N5" s="171">
        <v>84255</v>
      </c>
      <c r="O5" s="171">
        <v>23580</v>
      </c>
    </row>
    <row r="6" spans="1:15" ht="14.25">
      <c r="A6" s="168">
        <v>2100</v>
      </c>
      <c r="B6" s="169" t="s">
        <v>48</v>
      </c>
      <c r="C6" s="176">
        <f t="shared" si="0"/>
        <v>6800</v>
      </c>
      <c r="D6" s="171">
        <v>2800</v>
      </c>
      <c r="E6" s="171">
        <v>880</v>
      </c>
      <c r="F6" s="171">
        <v>50</v>
      </c>
      <c r="G6" s="171">
        <v>0</v>
      </c>
      <c r="H6" s="171">
        <v>770</v>
      </c>
      <c r="I6" s="171">
        <v>0</v>
      </c>
      <c r="J6" s="171">
        <v>0</v>
      </c>
      <c r="K6" s="171">
        <v>0</v>
      </c>
      <c r="L6" s="171">
        <v>1500</v>
      </c>
      <c r="M6" s="171">
        <v>800</v>
      </c>
      <c r="N6" s="171">
        <v>0</v>
      </c>
      <c r="O6" s="171">
        <v>0</v>
      </c>
    </row>
    <row r="7" spans="1:15" ht="14.25">
      <c r="A7" s="168">
        <v>2200</v>
      </c>
      <c r="B7" s="169" t="s">
        <v>6</v>
      </c>
      <c r="C7" s="176">
        <f t="shared" si="0"/>
        <v>564343</v>
      </c>
      <c r="D7" s="171">
        <v>94110</v>
      </c>
      <c r="E7" s="171">
        <v>5275</v>
      </c>
      <c r="F7" s="171">
        <v>4160</v>
      </c>
      <c r="G7" s="171">
        <v>37630</v>
      </c>
      <c r="H7" s="171">
        <v>87500</v>
      </c>
      <c r="I7" s="171">
        <v>0</v>
      </c>
      <c r="J7" s="171">
        <v>75548</v>
      </c>
      <c r="K7" s="171">
        <v>33500</v>
      </c>
      <c r="L7" s="171">
        <v>3100</v>
      </c>
      <c r="M7" s="171">
        <v>169797</v>
      </c>
      <c r="N7" s="171">
        <v>44900</v>
      </c>
      <c r="O7" s="171">
        <v>8823</v>
      </c>
    </row>
    <row r="8" spans="1:15" ht="14.25">
      <c r="A8" s="168">
        <v>2300</v>
      </c>
      <c r="B8" s="172" t="s">
        <v>508</v>
      </c>
      <c r="C8" s="176">
        <f t="shared" si="0"/>
        <v>186929</v>
      </c>
      <c r="D8" s="171">
        <v>46120</v>
      </c>
      <c r="E8" s="171">
        <v>7735</v>
      </c>
      <c r="F8" s="171">
        <v>6605</v>
      </c>
      <c r="G8" s="171">
        <v>9540</v>
      </c>
      <c r="H8" s="171">
        <v>34535</v>
      </c>
      <c r="I8" s="171">
        <v>0</v>
      </c>
      <c r="J8" s="171">
        <v>7865</v>
      </c>
      <c r="K8" s="171">
        <v>0</v>
      </c>
      <c r="L8" s="171">
        <v>500</v>
      </c>
      <c r="M8" s="171">
        <v>48835</v>
      </c>
      <c r="N8" s="171">
        <v>14924</v>
      </c>
      <c r="O8" s="171">
        <v>10270</v>
      </c>
    </row>
    <row r="9" spans="1:15" ht="14.25">
      <c r="A9" s="168">
        <v>2400</v>
      </c>
      <c r="B9" s="169" t="s">
        <v>7</v>
      </c>
      <c r="C9" s="176">
        <f t="shared" si="0"/>
        <v>8600</v>
      </c>
      <c r="D9" s="171">
        <v>0</v>
      </c>
      <c r="E9" s="171">
        <v>1600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4000</v>
      </c>
      <c r="N9" s="171">
        <v>2000</v>
      </c>
      <c r="O9" s="171">
        <v>1000</v>
      </c>
    </row>
    <row r="10" spans="1:15" ht="14.25">
      <c r="A10" s="168">
        <v>2500</v>
      </c>
      <c r="B10" s="169" t="s">
        <v>49</v>
      </c>
      <c r="C10" s="176">
        <f t="shared" si="0"/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</row>
    <row r="11" spans="1:15" ht="14.25">
      <c r="A11" s="168">
        <v>3200</v>
      </c>
      <c r="B11" s="169" t="s">
        <v>33</v>
      </c>
      <c r="C11" s="176">
        <f t="shared" si="0"/>
        <v>197873</v>
      </c>
      <c r="D11" s="171">
        <v>189078</v>
      </c>
      <c r="E11" s="171">
        <v>0</v>
      </c>
      <c r="F11" s="171">
        <v>0</v>
      </c>
      <c r="G11" s="171">
        <v>0</v>
      </c>
      <c r="H11" s="171">
        <v>4795</v>
      </c>
      <c r="I11" s="171">
        <v>0</v>
      </c>
      <c r="J11" s="171">
        <v>4000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</row>
    <row r="12" spans="1:15" ht="14.25">
      <c r="A12" s="168">
        <v>5100</v>
      </c>
      <c r="B12" s="169" t="s">
        <v>9</v>
      </c>
      <c r="C12" s="176">
        <f t="shared" si="0"/>
        <v>1003</v>
      </c>
      <c r="D12" s="171">
        <v>350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300</v>
      </c>
      <c r="N12" s="171">
        <v>353</v>
      </c>
      <c r="O12" s="171">
        <v>0</v>
      </c>
    </row>
    <row r="13" spans="1:15" s="41" customFormat="1" ht="14.25">
      <c r="A13" s="168">
        <v>5200</v>
      </c>
      <c r="B13" s="169" t="s">
        <v>10</v>
      </c>
      <c r="C13" s="176">
        <f>SUM(D13:O13)</f>
        <v>228897</v>
      </c>
      <c r="D13" s="171">
        <v>150582</v>
      </c>
      <c r="E13" s="171">
        <v>8655</v>
      </c>
      <c r="F13" s="171">
        <v>2100</v>
      </c>
      <c r="G13" s="171">
        <v>17300</v>
      </c>
      <c r="H13" s="171">
        <v>6930</v>
      </c>
      <c r="I13" s="171">
        <v>0</v>
      </c>
      <c r="J13" s="171">
        <v>3328</v>
      </c>
      <c r="K13" s="171">
        <v>0</v>
      </c>
      <c r="L13" s="171">
        <v>0</v>
      </c>
      <c r="M13" s="171">
        <v>27355</v>
      </c>
      <c r="N13" s="171">
        <v>8947</v>
      </c>
      <c r="O13" s="171">
        <v>3700</v>
      </c>
    </row>
    <row r="14" spans="1:15" ht="14.25">
      <c r="A14" s="168">
        <v>6400</v>
      </c>
      <c r="B14" s="169" t="s">
        <v>40</v>
      </c>
      <c r="C14" s="176">
        <f t="shared" si="0"/>
        <v>31862</v>
      </c>
      <c r="D14" s="171">
        <v>15000</v>
      </c>
      <c r="E14" s="171">
        <v>0</v>
      </c>
      <c r="F14" s="171">
        <v>0</v>
      </c>
      <c r="G14" s="171">
        <v>0</v>
      </c>
      <c r="H14" s="171">
        <v>1070</v>
      </c>
      <c r="I14" s="171">
        <v>0</v>
      </c>
      <c r="J14" s="171">
        <v>15792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</row>
    <row r="15" spans="1:15" ht="14.25">
      <c r="A15" s="168">
        <v>7230</v>
      </c>
      <c r="B15" s="169" t="s">
        <v>70</v>
      </c>
      <c r="C15" s="176">
        <f t="shared" si="0"/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</row>
    <row r="16" spans="1:15" s="41" customFormat="1" ht="14.25">
      <c r="A16" s="168">
        <v>7210</v>
      </c>
      <c r="B16" s="169" t="s">
        <v>439</v>
      </c>
      <c r="C16" s="176">
        <f t="shared" si="0"/>
        <v>890</v>
      </c>
      <c r="D16" s="171">
        <v>0</v>
      </c>
      <c r="E16" s="171">
        <v>890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</row>
    <row r="17" spans="1:15" ht="14.25">
      <c r="A17" s="169"/>
      <c r="B17" s="173" t="s">
        <v>3</v>
      </c>
      <c r="C17" s="174">
        <f aca="true" t="shared" si="1" ref="C17:O17">SUM(C4:C16)</f>
        <v>3124748.9299999997</v>
      </c>
      <c r="D17" s="174">
        <f t="shared" si="1"/>
        <v>828320</v>
      </c>
      <c r="E17" s="174">
        <f t="shared" si="1"/>
        <v>90800</v>
      </c>
      <c r="F17" s="174">
        <f t="shared" si="1"/>
        <v>45575</v>
      </c>
      <c r="G17" s="174">
        <f t="shared" si="1"/>
        <v>99295</v>
      </c>
      <c r="H17" s="174">
        <f t="shared" si="1"/>
        <v>333500</v>
      </c>
      <c r="I17" s="174">
        <f t="shared" si="1"/>
        <v>2406</v>
      </c>
      <c r="J17" s="174">
        <f t="shared" si="1"/>
        <v>107767</v>
      </c>
      <c r="K17" s="174">
        <f t="shared" si="1"/>
        <v>33500</v>
      </c>
      <c r="L17" s="174">
        <f t="shared" si="1"/>
        <v>5100</v>
      </c>
      <c r="M17" s="174">
        <f t="shared" si="1"/>
        <v>1028851</v>
      </c>
      <c r="N17" s="174">
        <f t="shared" si="1"/>
        <v>425626</v>
      </c>
      <c r="O17" s="174">
        <f t="shared" si="1"/>
        <v>124008.93</v>
      </c>
    </row>
    <row r="18" spans="1:15" ht="14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2">
      <pane xSplit="1" topLeftCell="B1" activePane="topRight" state="frozen"/>
      <selection pane="topLeft" activeCell="A1" sqref="A1"/>
      <selection pane="topRight" activeCell="A2" sqref="A2:AL22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13.7109375" style="0" customWidth="1"/>
    <col min="4" max="4" width="12.421875" style="0" customWidth="1"/>
    <col min="5" max="5" width="13.140625" style="0" customWidth="1"/>
    <col min="6" max="6" width="12.7109375" style="0" customWidth="1"/>
    <col min="7" max="7" width="14.421875" style="0" customWidth="1"/>
    <col min="8" max="8" width="13.57421875" style="0" customWidth="1"/>
    <col min="9" max="9" width="12.7109375" style="0" customWidth="1"/>
    <col min="10" max="10" width="13.57421875" style="0" customWidth="1"/>
    <col min="11" max="11" width="8.00390625" style="0" hidden="1" customWidth="1"/>
    <col min="12" max="12" width="8.421875" style="0" hidden="1" customWidth="1"/>
    <col min="13" max="13" width="14.140625" style="0" customWidth="1"/>
    <col min="14" max="14" width="13.140625" style="0" customWidth="1"/>
    <col min="15" max="15" width="12.421875" style="0" customWidth="1"/>
    <col min="16" max="17" width="13.00390625" style="0" customWidth="1"/>
    <col min="18" max="18" width="14.140625" style="0" customWidth="1"/>
    <col min="19" max="19" width="12.7109375" style="0" customWidth="1"/>
    <col min="20" max="20" width="12.7109375" style="41" customWidth="1"/>
    <col min="21" max="21" width="12.421875" style="0" customWidth="1"/>
    <col min="22" max="22" width="13.00390625" style="0" customWidth="1"/>
    <col min="23" max="24" width="12.7109375" style="0" customWidth="1"/>
    <col min="25" max="37" width="12.7109375" style="41" customWidth="1"/>
    <col min="38" max="38" width="13.57421875" style="0" customWidth="1"/>
  </cols>
  <sheetData>
    <row r="1" spans="1:21" ht="15">
      <c r="A1" s="149" t="s">
        <v>237</v>
      </c>
      <c r="B1" s="85"/>
      <c r="C1" s="93"/>
      <c r="D1" s="88"/>
      <c r="E1" s="88"/>
      <c r="F1" s="88"/>
      <c r="G1" s="88"/>
      <c r="U1" s="36"/>
    </row>
    <row r="2" spans="1:38" ht="38.25" customHeight="1">
      <c r="A2" s="185" t="s">
        <v>39</v>
      </c>
      <c r="B2" s="5" t="s">
        <v>0</v>
      </c>
      <c r="C2" s="94" t="s">
        <v>12</v>
      </c>
      <c r="D2" s="95" t="s">
        <v>20</v>
      </c>
      <c r="E2" s="95" t="s">
        <v>21</v>
      </c>
      <c r="F2" s="3" t="s">
        <v>22</v>
      </c>
      <c r="G2" s="95" t="s">
        <v>23</v>
      </c>
      <c r="H2" s="3" t="s">
        <v>24</v>
      </c>
      <c r="I2" s="95" t="s">
        <v>25</v>
      </c>
      <c r="J2" s="95" t="s">
        <v>53</v>
      </c>
      <c r="K2" s="207" t="s">
        <v>79</v>
      </c>
      <c r="L2" s="208"/>
      <c r="M2" s="95" t="s">
        <v>350</v>
      </c>
      <c r="N2" s="95" t="s">
        <v>26</v>
      </c>
      <c r="O2" s="95" t="s">
        <v>27</v>
      </c>
      <c r="P2" s="3" t="s">
        <v>28</v>
      </c>
      <c r="Q2" s="95" t="s">
        <v>55</v>
      </c>
      <c r="R2" s="95" t="s">
        <v>56</v>
      </c>
      <c r="S2" s="3" t="s">
        <v>62</v>
      </c>
      <c r="T2" s="3" t="s">
        <v>465</v>
      </c>
      <c r="U2" s="3" t="s">
        <v>316</v>
      </c>
      <c r="V2" s="3" t="s">
        <v>283</v>
      </c>
      <c r="W2" s="3" t="s">
        <v>278</v>
      </c>
      <c r="X2" s="3" t="s">
        <v>280</v>
      </c>
      <c r="Y2" s="97" t="s">
        <v>403</v>
      </c>
      <c r="Z2" s="97" t="s">
        <v>401</v>
      </c>
      <c r="AA2" s="97" t="s">
        <v>402</v>
      </c>
      <c r="AB2" s="97" t="s">
        <v>407</v>
      </c>
      <c r="AC2" s="97" t="s">
        <v>408</v>
      </c>
      <c r="AD2" s="97" t="s">
        <v>440</v>
      </c>
      <c r="AE2" s="97" t="s">
        <v>393</v>
      </c>
      <c r="AF2" s="97" t="s">
        <v>441</v>
      </c>
      <c r="AG2" s="97" t="s">
        <v>442</v>
      </c>
      <c r="AH2" s="97" t="s">
        <v>443</v>
      </c>
      <c r="AI2" s="97" t="s">
        <v>444</v>
      </c>
      <c r="AJ2" s="97" t="s">
        <v>445</v>
      </c>
      <c r="AK2" s="97" t="s">
        <v>446</v>
      </c>
      <c r="AL2" s="96" t="s">
        <v>315</v>
      </c>
    </row>
    <row r="3" spans="1:38" ht="28.5" customHeight="1">
      <c r="A3" s="3"/>
      <c r="B3" s="5"/>
      <c r="C3" s="91" t="s">
        <v>352</v>
      </c>
      <c r="D3" s="91" t="s">
        <v>352</v>
      </c>
      <c r="E3" s="91" t="s">
        <v>352</v>
      </c>
      <c r="F3" s="91" t="s">
        <v>352</v>
      </c>
      <c r="G3" s="91" t="s">
        <v>352</v>
      </c>
      <c r="H3" s="91" t="s">
        <v>352</v>
      </c>
      <c r="I3" s="91" t="s">
        <v>352</v>
      </c>
      <c r="J3" s="91" t="s">
        <v>352</v>
      </c>
      <c r="K3" s="6" t="s">
        <v>274</v>
      </c>
      <c r="L3" s="6" t="s">
        <v>285</v>
      </c>
      <c r="M3" s="91" t="s">
        <v>352</v>
      </c>
      <c r="N3" s="91" t="s">
        <v>352</v>
      </c>
      <c r="O3" s="91" t="s">
        <v>352</v>
      </c>
      <c r="P3" s="91" t="s">
        <v>352</v>
      </c>
      <c r="Q3" s="91" t="s">
        <v>352</v>
      </c>
      <c r="R3" s="91" t="s">
        <v>352</v>
      </c>
      <c r="S3" s="91" t="s">
        <v>352</v>
      </c>
      <c r="T3" s="91" t="s">
        <v>352</v>
      </c>
      <c r="U3" s="91" t="s">
        <v>352</v>
      </c>
      <c r="V3" s="91" t="s">
        <v>352</v>
      </c>
      <c r="W3" s="91" t="s">
        <v>352</v>
      </c>
      <c r="X3" s="91" t="s">
        <v>352</v>
      </c>
      <c r="Y3" s="91" t="s">
        <v>352</v>
      </c>
      <c r="Z3" s="91" t="s">
        <v>352</v>
      </c>
      <c r="AA3" s="91" t="s">
        <v>352</v>
      </c>
      <c r="AB3" s="91" t="s">
        <v>352</v>
      </c>
      <c r="AC3" s="91" t="s">
        <v>352</v>
      </c>
      <c r="AD3" s="91" t="s">
        <v>352</v>
      </c>
      <c r="AE3" s="91" t="s">
        <v>352</v>
      </c>
      <c r="AF3" s="91" t="s">
        <v>352</v>
      </c>
      <c r="AG3" s="91" t="s">
        <v>352</v>
      </c>
      <c r="AH3" s="91" t="s">
        <v>352</v>
      </c>
      <c r="AI3" s="91" t="s">
        <v>352</v>
      </c>
      <c r="AJ3" s="91" t="s">
        <v>352</v>
      </c>
      <c r="AK3" s="91" t="s">
        <v>352</v>
      </c>
      <c r="AL3" s="91" t="s">
        <v>352</v>
      </c>
    </row>
    <row r="4" spans="1:38" ht="14.25">
      <c r="A4" s="7">
        <v>1100</v>
      </c>
      <c r="B4" s="8" t="s">
        <v>4</v>
      </c>
      <c r="C4" s="73">
        <f>SUM(D4:AL4)</f>
        <v>10613802</v>
      </c>
      <c r="D4" s="72">
        <v>2434552</v>
      </c>
      <c r="E4" s="72">
        <v>317582</v>
      </c>
      <c r="F4" s="72">
        <v>640793</v>
      </c>
      <c r="G4" s="72">
        <v>638231</v>
      </c>
      <c r="H4" s="72">
        <v>240999</v>
      </c>
      <c r="I4" s="72">
        <v>459571</v>
      </c>
      <c r="J4" s="72">
        <v>0</v>
      </c>
      <c r="K4" s="72">
        <v>0</v>
      </c>
      <c r="L4" s="72">
        <v>0</v>
      </c>
      <c r="M4" s="72">
        <v>274477</v>
      </c>
      <c r="N4" s="72">
        <v>1154087</v>
      </c>
      <c r="O4" s="72">
        <v>705766</v>
      </c>
      <c r="P4" s="72">
        <v>641819</v>
      </c>
      <c r="Q4" s="72">
        <v>657458</v>
      </c>
      <c r="R4" s="72">
        <v>0</v>
      </c>
      <c r="S4" s="72">
        <v>280969</v>
      </c>
      <c r="T4" s="72">
        <v>172810</v>
      </c>
      <c r="U4" s="72">
        <v>0</v>
      </c>
      <c r="V4" s="72">
        <v>13830</v>
      </c>
      <c r="W4" s="72">
        <v>250</v>
      </c>
      <c r="X4" s="72">
        <v>0</v>
      </c>
      <c r="Y4" s="72">
        <v>717743</v>
      </c>
      <c r="Z4" s="72">
        <v>679935</v>
      </c>
      <c r="AA4" s="72">
        <v>125356</v>
      </c>
      <c r="AB4" s="72">
        <v>230541</v>
      </c>
      <c r="AC4" s="72">
        <v>153730</v>
      </c>
      <c r="AD4" s="72">
        <v>46615</v>
      </c>
      <c r="AE4" s="72">
        <v>8715</v>
      </c>
      <c r="AF4" s="72">
        <v>874</v>
      </c>
      <c r="AG4" s="72">
        <v>10907</v>
      </c>
      <c r="AH4" s="72">
        <v>2192</v>
      </c>
      <c r="AI4" s="72">
        <v>0</v>
      </c>
      <c r="AJ4" s="72">
        <v>0</v>
      </c>
      <c r="AK4" s="72">
        <v>0</v>
      </c>
      <c r="AL4" s="69">
        <v>4000</v>
      </c>
    </row>
    <row r="5" spans="1:38" ht="15" customHeight="1">
      <c r="A5" s="7">
        <v>1200</v>
      </c>
      <c r="B5" s="9" t="s">
        <v>46</v>
      </c>
      <c r="C5" s="73">
        <f aca="true" t="shared" si="0" ref="C5:C20">SUM(D5:AL5)</f>
        <v>3215993</v>
      </c>
      <c r="D5" s="72">
        <v>757915</v>
      </c>
      <c r="E5" s="72">
        <v>99926</v>
      </c>
      <c r="F5" s="72">
        <v>203025</v>
      </c>
      <c r="G5" s="72">
        <v>206575</v>
      </c>
      <c r="H5" s="72">
        <v>74426</v>
      </c>
      <c r="I5" s="72">
        <v>143389</v>
      </c>
      <c r="J5" s="72">
        <v>0</v>
      </c>
      <c r="K5" s="72">
        <v>0</v>
      </c>
      <c r="L5" s="72">
        <v>0</v>
      </c>
      <c r="M5" s="72">
        <v>83152</v>
      </c>
      <c r="N5" s="72">
        <v>359826</v>
      </c>
      <c r="O5" s="72">
        <v>236831</v>
      </c>
      <c r="P5" s="72">
        <v>196786</v>
      </c>
      <c r="Q5" s="72">
        <v>201836</v>
      </c>
      <c r="R5" s="72">
        <v>0</v>
      </c>
      <c r="S5" s="72">
        <v>88342</v>
      </c>
      <c r="T5" s="72">
        <v>47250</v>
      </c>
      <c r="U5" s="72">
        <v>0</v>
      </c>
      <c r="V5" s="72">
        <v>3365</v>
      </c>
      <c r="W5" s="72">
        <v>25</v>
      </c>
      <c r="X5" s="72">
        <v>0</v>
      </c>
      <c r="Y5" s="72">
        <v>184638</v>
      </c>
      <c r="Z5" s="72">
        <v>177131</v>
      </c>
      <c r="AA5" s="72">
        <v>32850</v>
      </c>
      <c r="AB5" s="72">
        <v>61623</v>
      </c>
      <c r="AC5" s="72">
        <v>36585</v>
      </c>
      <c r="AD5" s="72">
        <v>13880</v>
      </c>
      <c r="AE5" s="72">
        <v>2310</v>
      </c>
      <c r="AF5" s="72">
        <v>206</v>
      </c>
      <c r="AG5" s="72">
        <v>2573</v>
      </c>
      <c r="AH5" s="72">
        <v>528</v>
      </c>
      <c r="AI5" s="72">
        <v>0</v>
      </c>
      <c r="AJ5" s="72">
        <v>0</v>
      </c>
      <c r="AK5" s="72">
        <v>0</v>
      </c>
      <c r="AL5" s="69">
        <v>1000</v>
      </c>
    </row>
    <row r="6" spans="1:42" ht="14.25">
      <c r="A6" s="7">
        <v>2100</v>
      </c>
      <c r="B6" s="8" t="s">
        <v>5</v>
      </c>
      <c r="C6" s="73">
        <f t="shared" si="0"/>
        <v>94176</v>
      </c>
      <c r="D6" s="72">
        <v>100</v>
      </c>
      <c r="E6" s="72">
        <v>6315</v>
      </c>
      <c r="F6" s="72">
        <v>0</v>
      </c>
      <c r="G6" s="72">
        <v>0</v>
      </c>
      <c r="H6" s="72">
        <v>80</v>
      </c>
      <c r="I6" s="72">
        <v>3860</v>
      </c>
      <c r="J6" s="72">
        <v>0</v>
      </c>
      <c r="K6" s="72">
        <v>0</v>
      </c>
      <c r="L6" s="72">
        <v>0</v>
      </c>
      <c r="M6" s="72">
        <v>0</v>
      </c>
      <c r="N6" s="72">
        <v>260</v>
      </c>
      <c r="O6" s="72">
        <v>400</v>
      </c>
      <c r="P6" s="72">
        <v>12186</v>
      </c>
      <c r="Q6" s="72">
        <v>0</v>
      </c>
      <c r="R6" s="72">
        <v>0</v>
      </c>
      <c r="S6" s="72">
        <v>4935</v>
      </c>
      <c r="T6" s="72">
        <v>1000</v>
      </c>
      <c r="U6" s="72">
        <v>0</v>
      </c>
      <c r="V6" s="72">
        <v>0</v>
      </c>
      <c r="W6" s="72">
        <v>0</v>
      </c>
      <c r="X6" s="72">
        <v>0</v>
      </c>
      <c r="Y6" s="72">
        <v>50</v>
      </c>
      <c r="Z6" s="72">
        <v>200</v>
      </c>
      <c r="AA6" s="72">
        <v>150</v>
      </c>
      <c r="AB6" s="72">
        <v>70</v>
      </c>
      <c r="AC6" s="72">
        <v>0</v>
      </c>
      <c r="AD6" s="72">
        <v>30</v>
      </c>
      <c r="AE6" s="72">
        <v>135</v>
      </c>
      <c r="AF6" s="72">
        <v>0</v>
      </c>
      <c r="AG6" s="72">
        <v>0</v>
      </c>
      <c r="AH6" s="72">
        <v>700</v>
      </c>
      <c r="AI6" s="72">
        <v>20942</v>
      </c>
      <c r="AJ6" s="72">
        <v>21382</v>
      </c>
      <c r="AK6" s="72">
        <v>21381</v>
      </c>
      <c r="AL6" s="69">
        <v>0</v>
      </c>
      <c r="AP6" s="71"/>
    </row>
    <row r="7" spans="1:38" ht="14.25">
      <c r="A7" s="7">
        <v>2200</v>
      </c>
      <c r="B7" s="8" t="s">
        <v>6</v>
      </c>
      <c r="C7" s="73">
        <f t="shared" si="0"/>
        <v>2501594</v>
      </c>
      <c r="D7" s="72">
        <v>515022</v>
      </c>
      <c r="E7" s="72">
        <v>79270</v>
      </c>
      <c r="F7" s="72">
        <v>81865</v>
      </c>
      <c r="G7" s="72">
        <v>78317</v>
      </c>
      <c r="H7" s="72">
        <v>34937</v>
      </c>
      <c r="I7" s="72">
        <v>73726</v>
      </c>
      <c r="J7" s="72">
        <v>0</v>
      </c>
      <c r="K7" s="72">
        <v>0</v>
      </c>
      <c r="L7" s="72">
        <v>0</v>
      </c>
      <c r="M7" s="72">
        <v>32469</v>
      </c>
      <c r="N7" s="72">
        <v>243109</v>
      </c>
      <c r="O7" s="72">
        <v>123181</v>
      </c>
      <c r="P7" s="72">
        <v>166683</v>
      </c>
      <c r="Q7" s="72">
        <v>272930</v>
      </c>
      <c r="R7" s="72">
        <v>158000</v>
      </c>
      <c r="S7" s="72">
        <v>37700</v>
      </c>
      <c r="T7" s="72">
        <v>66250</v>
      </c>
      <c r="U7" s="72">
        <v>0</v>
      </c>
      <c r="V7" s="72">
        <v>113475</v>
      </c>
      <c r="W7" s="72">
        <v>17873</v>
      </c>
      <c r="X7" s="72">
        <v>12100</v>
      </c>
      <c r="Y7" s="72">
        <v>148553</v>
      </c>
      <c r="Z7" s="72">
        <v>188510</v>
      </c>
      <c r="AA7" s="72">
        <v>10980</v>
      </c>
      <c r="AB7" s="72">
        <v>36992</v>
      </c>
      <c r="AC7" s="72">
        <v>0</v>
      </c>
      <c r="AD7" s="72">
        <v>2310</v>
      </c>
      <c r="AE7" s="72">
        <v>6892</v>
      </c>
      <c r="AF7" s="72">
        <v>0</v>
      </c>
      <c r="AG7" s="72">
        <v>0</v>
      </c>
      <c r="AH7" s="72">
        <v>450</v>
      </c>
      <c r="AI7" s="72">
        <v>0</v>
      </c>
      <c r="AJ7" s="72">
        <v>0</v>
      </c>
      <c r="AK7" s="72">
        <v>0</v>
      </c>
      <c r="AL7" s="69">
        <v>0</v>
      </c>
    </row>
    <row r="8" spans="1:38" ht="15" customHeight="1">
      <c r="A8" s="7">
        <v>2300</v>
      </c>
      <c r="B8" s="10" t="s">
        <v>281</v>
      </c>
      <c r="C8" s="73">
        <f t="shared" si="0"/>
        <v>1410251</v>
      </c>
      <c r="D8" s="72">
        <v>146397</v>
      </c>
      <c r="E8" s="72">
        <v>59888</v>
      </c>
      <c r="F8" s="72">
        <v>77873</v>
      </c>
      <c r="G8" s="72">
        <v>37411</v>
      </c>
      <c r="H8" s="72">
        <v>18368</v>
      </c>
      <c r="I8" s="72">
        <v>19550</v>
      </c>
      <c r="J8" s="72">
        <v>8700</v>
      </c>
      <c r="K8" s="72">
        <v>0</v>
      </c>
      <c r="L8" s="72">
        <v>0</v>
      </c>
      <c r="M8" s="72">
        <v>16665</v>
      </c>
      <c r="N8" s="72">
        <v>75135</v>
      </c>
      <c r="O8" s="72">
        <v>55301</v>
      </c>
      <c r="P8" s="72">
        <v>44471</v>
      </c>
      <c r="Q8" s="72">
        <v>12369</v>
      </c>
      <c r="R8" s="72">
        <v>2000</v>
      </c>
      <c r="S8" s="72">
        <v>18471</v>
      </c>
      <c r="T8" s="72">
        <v>30320</v>
      </c>
      <c r="U8" s="72">
        <v>560336</v>
      </c>
      <c r="V8" s="72">
        <v>0</v>
      </c>
      <c r="W8" s="72">
        <v>4224</v>
      </c>
      <c r="X8" s="72">
        <v>0</v>
      </c>
      <c r="Y8" s="72">
        <v>116267</v>
      </c>
      <c r="Z8" s="72">
        <v>43617</v>
      </c>
      <c r="AA8" s="72">
        <v>11645</v>
      </c>
      <c r="AB8" s="72">
        <v>41740</v>
      </c>
      <c r="AC8" s="72">
        <v>0</v>
      </c>
      <c r="AD8" s="72">
        <v>7810</v>
      </c>
      <c r="AE8" s="72">
        <v>1693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69">
        <v>0</v>
      </c>
    </row>
    <row r="9" spans="1:38" ht="14.25">
      <c r="A9" s="7">
        <v>2400</v>
      </c>
      <c r="B9" s="8" t="s">
        <v>7</v>
      </c>
      <c r="C9" s="73">
        <f t="shared" si="0"/>
        <v>2747</v>
      </c>
      <c r="D9" s="72">
        <v>1000</v>
      </c>
      <c r="E9" s="72">
        <v>0</v>
      </c>
      <c r="F9" s="72">
        <v>370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427</v>
      </c>
      <c r="O9" s="72">
        <v>0</v>
      </c>
      <c r="P9" s="72">
        <v>400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200</v>
      </c>
      <c r="Z9" s="72">
        <v>0</v>
      </c>
      <c r="AA9" s="72">
        <v>0</v>
      </c>
      <c r="AB9" s="72">
        <v>350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69">
        <v>0</v>
      </c>
    </row>
    <row r="10" spans="1:38" ht="14.25">
      <c r="A10" s="7">
        <v>2500</v>
      </c>
      <c r="B10" s="8" t="s">
        <v>49</v>
      </c>
      <c r="C10" s="73">
        <f t="shared" si="0"/>
        <v>18305</v>
      </c>
      <c r="D10" s="72">
        <v>10500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7555</v>
      </c>
      <c r="Q10" s="72">
        <v>0</v>
      </c>
      <c r="R10" s="72">
        <v>0</v>
      </c>
      <c r="S10" s="72">
        <v>250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69">
        <v>0</v>
      </c>
    </row>
    <row r="11" spans="1:38" ht="14.25">
      <c r="A11" s="7">
        <v>3200</v>
      </c>
      <c r="B11" s="8" t="s">
        <v>63</v>
      </c>
      <c r="C11" s="73">
        <f t="shared" si="0"/>
        <v>65004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64004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1000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69">
        <v>0</v>
      </c>
    </row>
    <row r="12" spans="1:38" ht="14.25">
      <c r="A12" s="7">
        <v>4250</v>
      </c>
      <c r="B12" s="8" t="s">
        <v>243</v>
      </c>
      <c r="C12" s="73">
        <f t="shared" si="0"/>
        <v>110000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110000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69">
        <v>0</v>
      </c>
    </row>
    <row r="13" spans="1:38" ht="14.25">
      <c r="A13" s="7">
        <v>5100</v>
      </c>
      <c r="B13" s="8" t="s">
        <v>9</v>
      </c>
      <c r="C13" s="73">
        <f t="shared" si="0"/>
        <v>1920</v>
      </c>
      <c r="D13" s="72">
        <v>250</v>
      </c>
      <c r="E13" s="72">
        <v>200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1470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69">
        <v>0</v>
      </c>
    </row>
    <row r="14" spans="1:38" ht="14.25">
      <c r="A14" s="7">
        <v>5200</v>
      </c>
      <c r="B14" s="8" t="s">
        <v>10</v>
      </c>
      <c r="C14" s="73">
        <f t="shared" si="0"/>
        <v>12316849</v>
      </c>
      <c r="D14" s="72">
        <v>92735</v>
      </c>
      <c r="E14" s="72">
        <v>19230</v>
      </c>
      <c r="F14" s="72">
        <v>53050</v>
      </c>
      <c r="G14" s="72">
        <v>7200</v>
      </c>
      <c r="H14" s="72">
        <v>0</v>
      </c>
      <c r="I14" s="72">
        <v>23240</v>
      </c>
      <c r="J14" s="72">
        <v>3970646</v>
      </c>
      <c r="K14" s="72">
        <v>0</v>
      </c>
      <c r="L14" s="72">
        <v>0</v>
      </c>
      <c r="M14" s="72">
        <v>500</v>
      </c>
      <c r="N14" s="72">
        <v>28685</v>
      </c>
      <c r="O14" s="72">
        <v>10882</v>
      </c>
      <c r="P14" s="72">
        <v>24193</v>
      </c>
      <c r="Q14" s="72">
        <v>7500</v>
      </c>
      <c r="R14" s="72">
        <v>0</v>
      </c>
      <c r="S14" s="72">
        <v>14000</v>
      </c>
      <c r="T14" s="72">
        <v>24600</v>
      </c>
      <c r="U14" s="72">
        <v>0</v>
      </c>
      <c r="V14" s="72">
        <v>0</v>
      </c>
      <c r="W14" s="72">
        <v>0</v>
      </c>
      <c r="X14" s="72">
        <v>7715215</v>
      </c>
      <c r="Y14" s="72">
        <v>32210</v>
      </c>
      <c r="Z14" s="72">
        <v>63513</v>
      </c>
      <c r="AA14" s="72">
        <v>132035</v>
      </c>
      <c r="AB14" s="72">
        <v>96415</v>
      </c>
      <c r="AC14" s="72">
        <v>0</v>
      </c>
      <c r="AD14" s="72">
        <v>1000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69">
        <v>0</v>
      </c>
    </row>
    <row r="15" spans="1:38" ht="14.25">
      <c r="A15" s="7">
        <v>6200</v>
      </c>
      <c r="B15" s="8" t="s">
        <v>29</v>
      </c>
      <c r="C15" s="73">
        <f t="shared" si="0"/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69">
        <v>0</v>
      </c>
    </row>
    <row r="16" spans="1:38" ht="14.25">
      <c r="A16" s="7">
        <v>6400</v>
      </c>
      <c r="B16" s="8" t="s">
        <v>313</v>
      </c>
      <c r="C16" s="73">
        <f t="shared" si="0"/>
        <v>194851</v>
      </c>
      <c r="D16" s="72">
        <v>18500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29000</v>
      </c>
      <c r="N16" s="72">
        <v>4351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5000</v>
      </c>
      <c r="U16" s="72">
        <v>0</v>
      </c>
      <c r="V16" s="72">
        <v>0</v>
      </c>
      <c r="W16" s="72">
        <v>0</v>
      </c>
      <c r="X16" s="72">
        <v>0</v>
      </c>
      <c r="Y16" s="72">
        <v>93390</v>
      </c>
      <c r="Z16" s="72">
        <v>28000</v>
      </c>
      <c r="AA16" s="72">
        <v>1760</v>
      </c>
      <c r="AB16" s="72">
        <v>14500</v>
      </c>
      <c r="AC16" s="72">
        <v>350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69">
        <v>0</v>
      </c>
    </row>
    <row r="17" spans="1:38" ht="15" customHeight="1">
      <c r="A17" s="7">
        <v>7210</v>
      </c>
      <c r="B17" s="9" t="s">
        <v>47</v>
      </c>
      <c r="C17" s="73">
        <f t="shared" si="0"/>
        <v>11665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11665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69">
        <v>0</v>
      </c>
    </row>
    <row r="18" spans="1:38" ht="15" customHeight="1">
      <c r="A18" s="7">
        <v>7240</v>
      </c>
      <c r="B18" s="9" t="s">
        <v>314</v>
      </c>
      <c r="C18" s="73">
        <f t="shared" si="0"/>
        <v>15426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15426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69">
        <v>0</v>
      </c>
    </row>
    <row r="19" spans="1:38" ht="15" customHeight="1">
      <c r="A19" s="7">
        <v>7510</v>
      </c>
      <c r="B19" s="9" t="s">
        <v>67</v>
      </c>
      <c r="C19" s="73">
        <f t="shared" si="0"/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69">
        <v>0</v>
      </c>
    </row>
    <row r="20" spans="1:38" ht="15" customHeight="1">
      <c r="A20" s="7"/>
      <c r="B20" s="9" t="s">
        <v>65</v>
      </c>
      <c r="C20" s="73">
        <f t="shared" si="0"/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69">
        <v>0</v>
      </c>
    </row>
    <row r="21" spans="1:38" ht="14.25">
      <c r="A21" s="8"/>
      <c r="B21" s="4" t="s">
        <v>3</v>
      </c>
      <c r="C21" s="82">
        <f>SUM(C4:C20)</f>
        <v>30572583</v>
      </c>
      <c r="D21" s="82">
        <f aca="true" t="shared" si="1" ref="D21:U21">SUM(D4:D20)</f>
        <v>3976971</v>
      </c>
      <c r="E21" s="82">
        <f t="shared" si="1"/>
        <v>582411</v>
      </c>
      <c r="F21" s="82">
        <f t="shared" si="1"/>
        <v>1056976</v>
      </c>
      <c r="G21" s="82">
        <f t="shared" si="1"/>
        <v>967734</v>
      </c>
      <c r="H21" s="82">
        <f t="shared" si="1"/>
        <v>368810</v>
      </c>
      <c r="I21" s="82">
        <f t="shared" si="1"/>
        <v>723336</v>
      </c>
      <c r="J21" s="82">
        <f t="shared" si="1"/>
        <v>4089346</v>
      </c>
      <c r="K21" s="82">
        <f t="shared" si="1"/>
        <v>0</v>
      </c>
      <c r="L21" s="82">
        <f t="shared" si="1"/>
        <v>0</v>
      </c>
      <c r="M21" s="82">
        <f t="shared" si="1"/>
        <v>515693</v>
      </c>
      <c r="N21" s="82">
        <f t="shared" si="1"/>
        <v>1865880</v>
      </c>
      <c r="O21" s="82">
        <f t="shared" si="1"/>
        <v>1132361</v>
      </c>
      <c r="P21" s="82">
        <f t="shared" si="1"/>
        <v>1094093</v>
      </c>
      <c r="Q21" s="82">
        <f t="shared" si="1"/>
        <v>1152093</v>
      </c>
      <c r="R21" s="82">
        <f t="shared" si="1"/>
        <v>160000</v>
      </c>
      <c r="S21" s="82">
        <f t="shared" si="1"/>
        <v>444667</v>
      </c>
      <c r="T21" s="82">
        <f>SUM(T4:T20)</f>
        <v>348230</v>
      </c>
      <c r="U21" s="70">
        <f t="shared" si="1"/>
        <v>560336</v>
      </c>
      <c r="V21" s="70">
        <f>SUM(V4:V20)</f>
        <v>130670</v>
      </c>
      <c r="W21" s="70">
        <f>SUM(W4:W20)</f>
        <v>22372</v>
      </c>
      <c r="X21" s="70">
        <f>SUM(X4:X20)</f>
        <v>7727315</v>
      </c>
      <c r="Y21" s="70">
        <f>SUM(Y4:Y20)</f>
        <v>1304716</v>
      </c>
      <c r="Z21" s="70">
        <f>SUM(Z4:Z20)</f>
        <v>1180906</v>
      </c>
      <c r="AA21" s="70">
        <f aca="true" t="shared" si="2" ref="AA21:AK21">SUM(AA4:AA20)</f>
        <v>314776</v>
      </c>
      <c r="AB21" s="70">
        <f t="shared" si="2"/>
        <v>483701</v>
      </c>
      <c r="AC21" s="70">
        <f t="shared" si="2"/>
        <v>190665</v>
      </c>
      <c r="AD21" s="70">
        <f t="shared" si="2"/>
        <v>71645</v>
      </c>
      <c r="AE21" s="70">
        <f t="shared" si="2"/>
        <v>19745</v>
      </c>
      <c r="AF21" s="70">
        <f t="shared" si="2"/>
        <v>1080</v>
      </c>
      <c r="AG21" s="70">
        <f t="shared" si="2"/>
        <v>13480</v>
      </c>
      <c r="AH21" s="70">
        <f t="shared" si="2"/>
        <v>3870</v>
      </c>
      <c r="AI21" s="70">
        <f t="shared" si="2"/>
        <v>20942</v>
      </c>
      <c r="AJ21" s="70">
        <f t="shared" si="2"/>
        <v>21382</v>
      </c>
      <c r="AK21" s="70">
        <f t="shared" si="2"/>
        <v>21381</v>
      </c>
      <c r="AL21" s="70">
        <f>SUM(AL4:AL20)</f>
        <v>5000</v>
      </c>
    </row>
    <row r="22" s="41" customFormat="1" ht="14.25"/>
  </sheetData>
  <sheetProtection/>
  <mergeCells count="1">
    <mergeCell ref="K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2021-07-26T13:21:05Z</cp:lastPrinted>
  <dcterms:created xsi:type="dcterms:W3CDTF">2009-07-07T15:02:27Z</dcterms:created>
  <dcterms:modified xsi:type="dcterms:W3CDTF">2021-08-12T06:20:10Z</dcterms:modified>
  <cp:category/>
  <cp:version/>
  <cp:contentType/>
  <cp:contentStatus/>
</cp:coreProperties>
</file>